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75" yWindow="75" windowWidth="17520" windowHeight="7335"/>
  </bookViews>
  <sheets>
    <sheet name="triwulan 1" sheetId="1" r:id="rId1"/>
    <sheet name="triwulan 2" sheetId="4" r:id="rId2"/>
    <sheet name="triwulan 3" sheetId="5" r:id="rId3"/>
    <sheet name="triwulan 4" sheetId="7" r:id="rId4"/>
    <sheet name="KUNJ. TULAMBEN" sheetId="9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</externalReferences>
  <calcPr calcId="124519"/>
</workbook>
</file>

<file path=xl/calcChain.xml><?xml version="1.0" encoding="utf-8"?>
<calcChain xmlns="http://schemas.openxmlformats.org/spreadsheetml/2006/main">
  <c r="F25" i="1"/>
  <c r="E25"/>
  <c r="D25"/>
  <c r="C25"/>
  <c r="E21"/>
  <c r="C21"/>
  <c r="F13"/>
  <c r="E13"/>
  <c r="D13" l="1"/>
  <c r="F9"/>
  <c r="D9" l="1"/>
  <c r="C13" l="1"/>
  <c r="H31" i="7" l="1"/>
  <c r="G31"/>
  <c r="H11"/>
  <c r="G11"/>
  <c r="H29" l="1"/>
  <c r="G29"/>
  <c r="H21"/>
  <c r="G21"/>
  <c r="H19"/>
  <c r="G19"/>
  <c r="H17"/>
  <c r="G17"/>
  <c r="H15"/>
  <c r="G15"/>
  <c r="H13"/>
  <c r="G13"/>
  <c r="H27"/>
  <c r="G27"/>
  <c r="H25" l="1"/>
  <c r="G25"/>
  <c r="H7"/>
  <c r="G7"/>
  <c r="H33"/>
  <c r="G33"/>
  <c r="H23"/>
  <c r="G23"/>
  <c r="H9"/>
  <c r="G9"/>
  <c r="F29"/>
  <c r="E15"/>
  <c r="F11"/>
  <c r="E11"/>
  <c r="F7"/>
  <c r="E7"/>
  <c r="F19"/>
  <c r="E19"/>
  <c r="F13"/>
  <c r="E13"/>
  <c r="F17"/>
  <c r="E17"/>
  <c r="F35"/>
  <c r="E35"/>
  <c r="F27"/>
  <c r="E27"/>
  <c r="F25"/>
  <c r="E25"/>
  <c r="C32" i="9" l="1"/>
  <c r="D32"/>
  <c r="F21" i="7"/>
  <c r="E21"/>
  <c r="F33"/>
  <c r="E33"/>
  <c r="F31"/>
  <c r="E31"/>
  <c r="F9"/>
  <c r="E9"/>
  <c r="F23"/>
  <c r="D13"/>
  <c r="C13"/>
  <c r="C35" i="9" l="1"/>
  <c r="D29" i="7"/>
  <c r="C29"/>
  <c r="D31"/>
  <c r="C31"/>
  <c r="D35"/>
  <c r="C35"/>
  <c r="D23"/>
  <c r="D25"/>
  <c r="C25"/>
  <c r="D11"/>
  <c r="C11"/>
  <c r="D15" l="1"/>
  <c r="C15"/>
  <c r="D7"/>
  <c r="C7"/>
  <c r="D21" l="1"/>
  <c r="C21"/>
  <c r="D27"/>
  <c r="C27"/>
  <c r="D17"/>
  <c r="C17"/>
  <c r="D9" l="1"/>
  <c r="C9"/>
  <c r="D33" l="1"/>
  <c r="C33"/>
  <c r="H13" i="5"/>
  <c r="G13"/>
  <c r="H15"/>
  <c r="G15"/>
  <c r="H27"/>
  <c r="G27"/>
  <c r="H41"/>
  <c r="G41"/>
  <c r="H7"/>
  <c r="G7"/>
  <c r="H35"/>
  <c r="G35"/>
  <c r="H21"/>
  <c r="G21"/>
  <c r="H17"/>
  <c r="G17"/>
  <c r="H37"/>
  <c r="G37"/>
  <c r="H33"/>
  <c r="G33"/>
  <c r="H29"/>
  <c r="H31"/>
  <c r="G31"/>
  <c r="H11"/>
  <c r="G11"/>
  <c r="H25"/>
  <c r="G25"/>
  <c r="H39"/>
  <c r="G39"/>
  <c r="F17" l="1"/>
  <c r="E17"/>
  <c r="F13"/>
  <c r="E13"/>
  <c r="F27"/>
  <c r="E27"/>
  <c r="F15"/>
  <c r="E15"/>
  <c r="F41"/>
  <c r="E41"/>
  <c r="F39"/>
  <c r="E39"/>
  <c r="F7"/>
  <c r="E7"/>
  <c r="F33"/>
  <c r="E33"/>
  <c r="F21"/>
  <c r="E21"/>
  <c r="F31"/>
  <c r="E31"/>
  <c r="F29"/>
  <c r="E29"/>
  <c r="F11" l="1"/>
  <c r="E11"/>
  <c r="F37" l="1"/>
  <c r="E37"/>
  <c r="F25"/>
  <c r="E25"/>
  <c r="D23"/>
  <c r="C23"/>
  <c r="D19"/>
  <c r="C19"/>
  <c r="D9"/>
  <c r="C9"/>
  <c r="D37"/>
  <c r="C37"/>
  <c r="D13"/>
  <c r="C13"/>
  <c r="D15" l="1"/>
  <c r="C15"/>
  <c r="D33"/>
  <c r="C33"/>
  <c r="D27"/>
  <c r="C27"/>
  <c r="D7"/>
  <c r="C7"/>
  <c r="D41"/>
  <c r="C41"/>
  <c r="D39"/>
  <c r="C39"/>
  <c r="D17"/>
  <c r="C17"/>
  <c r="D21"/>
  <c r="C21"/>
  <c r="D31"/>
  <c r="C31"/>
  <c r="D25"/>
  <c r="J25" s="1"/>
  <c r="C25"/>
  <c r="I25" s="1"/>
  <c r="H37" i="7"/>
  <c r="G37"/>
  <c r="F37"/>
  <c r="E37"/>
  <c r="J35"/>
  <c r="I35"/>
  <c r="J33"/>
  <c r="I33"/>
  <c r="J31"/>
  <c r="I31"/>
  <c r="J29"/>
  <c r="I29"/>
  <c r="J27"/>
  <c r="I27"/>
  <c r="J25"/>
  <c r="I25"/>
  <c r="J23"/>
  <c r="I23"/>
  <c r="J21"/>
  <c r="I21"/>
  <c r="J17"/>
  <c r="I17"/>
  <c r="J15"/>
  <c r="I15"/>
  <c r="J13"/>
  <c r="I13"/>
  <c r="J11"/>
  <c r="I11"/>
  <c r="J7"/>
  <c r="I7"/>
  <c r="D11" i="5"/>
  <c r="C11"/>
  <c r="J9" i="7" l="1"/>
  <c r="I9"/>
  <c r="J41" i="5"/>
  <c r="I41"/>
  <c r="J39"/>
  <c r="I39"/>
  <c r="J37"/>
  <c r="I37"/>
  <c r="J35"/>
  <c r="I35"/>
  <c r="J33"/>
  <c r="I33"/>
  <c r="J31"/>
  <c r="I31"/>
  <c r="J29"/>
  <c r="I29"/>
  <c r="J27"/>
  <c r="I27"/>
  <c r="J23"/>
  <c r="I23"/>
  <c r="J21"/>
  <c r="I21"/>
  <c r="J19"/>
  <c r="I19"/>
  <c r="J17"/>
  <c r="I17"/>
  <c r="J15"/>
  <c r="I15"/>
  <c r="J13"/>
  <c r="I13"/>
  <c r="J11"/>
  <c r="I11"/>
  <c r="J9"/>
  <c r="I9"/>
  <c r="J7"/>
  <c r="I7"/>
  <c r="J43" l="1"/>
  <c r="H15" i="4"/>
  <c r="G15"/>
  <c r="H37"/>
  <c r="H23"/>
  <c r="G23"/>
  <c r="H35"/>
  <c r="G35"/>
  <c r="H43"/>
  <c r="G43"/>
  <c r="G19"/>
  <c r="H19" l="1"/>
  <c r="H29"/>
  <c r="G29"/>
  <c r="H31" l="1"/>
  <c r="H17"/>
  <c r="G17"/>
  <c r="H11"/>
  <c r="G11"/>
  <c r="H39"/>
  <c r="G39"/>
  <c r="H41"/>
  <c r="G41"/>
  <c r="H33"/>
  <c r="G33"/>
  <c r="H7"/>
  <c r="G7"/>
  <c r="H25" l="1"/>
  <c r="G25"/>
  <c r="H21"/>
  <c r="G21"/>
  <c r="H13"/>
  <c r="G13"/>
  <c r="H9"/>
  <c r="G9"/>
  <c r="H27"/>
  <c r="G27"/>
  <c r="F15"/>
  <c r="E15"/>
  <c r="F39" l="1"/>
  <c r="E39"/>
  <c r="F27"/>
  <c r="E27"/>
  <c r="F17"/>
  <c r="E17"/>
  <c r="F7" l="1"/>
  <c r="E7"/>
  <c r="F25"/>
  <c r="E25"/>
  <c r="E13"/>
  <c r="F9"/>
  <c r="E9"/>
  <c r="F13"/>
  <c r="E21"/>
  <c r="F37"/>
  <c r="F33"/>
  <c r="E33"/>
  <c r="F23"/>
  <c r="E23"/>
  <c r="F43"/>
  <c r="E43"/>
  <c r="F35" l="1"/>
  <c r="E35"/>
  <c r="F41"/>
  <c r="E41"/>
  <c r="F29"/>
  <c r="F31" l="1"/>
  <c r="E31"/>
  <c r="F11"/>
  <c r="E11"/>
  <c r="F19"/>
  <c r="E19"/>
  <c r="D13"/>
  <c r="J37"/>
  <c r="I37"/>
  <c r="J17"/>
  <c r="I17"/>
  <c r="D17"/>
  <c r="C17"/>
  <c r="D15" l="1"/>
  <c r="J15" s="1"/>
  <c r="C15"/>
  <c r="I15" s="1"/>
  <c r="D35"/>
  <c r="J35" s="1"/>
  <c r="C35"/>
  <c r="I35" s="1"/>
  <c r="D39"/>
  <c r="J39" s="1"/>
  <c r="C39"/>
  <c r="I39" s="1"/>
  <c r="I31" l="1"/>
  <c r="D43"/>
  <c r="J43" s="1"/>
  <c r="C43"/>
  <c r="I43" s="1"/>
  <c r="D31"/>
  <c r="J31" s="1"/>
  <c r="D7"/>
  <c r="C7"/>
  <c r="D23"/>
  <c r="J23" s="1"/>
  <c r="C23"/>
  <c r="I23" s="1"/>
  <c r="D29"/>
  <c r="J29" s="1"/>
  <c r="C29"/>
  <c r="D33"/>
  <c r="J33" s="1"/>
  <c r="C33"/>
  <c r="I33" s="1"/>
  <c r="I9"/>
  <c r="D41"/>
  <c r="J41" s="1"/>
  <c r="C41"/>
  <c r="I41" s="1"/>
  <c r="D27"/>
  <c r="J27" s="1"/>
  <c r="C27"/>
  <c r="I27" s="1"/>
  <c r="D25"/>
  <c r="J25" s="1"/>
  <c r="C25"/>
  <c r="I25" s="1"/>
  <c r="D21"/>
  <c r="J21" s="1"/>
  <c r="C21"/>
  <c r="I21" s="1"/>
  <c r="J13"/>
  <c r="C13"/>
  <c r="I13" s="1"/>
  <c r="D11"/>
  <c r="J11" s="1"/>
  <c r="C11"/>
  <c r="I11" s="1"/>
  <c r="D9"/>
  <c r="J9" s="1"/>
  <c r="C7" i="1"/>
  <c r="G7"/>
  <c r="J7" i="4" l="1"/>
  <c r="I7"/>
  <c r="H9" i="1"/>
  <c r="G9"/>
  <c r="H25"/>
  <c r="G25"/>
  <c r="G21"/>
  <c r="H13"/>
  <c r="G13"/>
  <c r="H27"/>
  <c r="G27"/>
  <c r="H23"/>
  <c r="G23"/>
  <c r="H31"/>
  <c r="H15" l="1"/>
  <c r="H33"/>
  <c r="G33"/>
  <c r="H17"/>
  <c r="G17"/>
  <c r="H43" l="1"/>
  <c r="G43"/>
  <c r="H41"/>
  <c r="G41"/>
  <c r="H39"/>
  <c r="G39"/>
  <c r="H35"/>
  <c r="G35"/>
  <c r="H29"/>
  <c r="G29"/>
  <c r="H19"/>
  <c r="G19"/>
  <c r="H11"/>
  <c r="G11"/>
  <c r="F19"/>
  <c r="E19"/>
  <c r="E9"/>
  <c r="F29" l="1"/>
  <c r="E29"/>
  <c r="F17" l="1"/>
  <c r="E17"/>
  <c r="F43"/>
  <c r="E43"/>
  <c r="F7"/>
  <c r="E7"/>
  <c r="I37" l="1"/>
  <c r="F37"/>
  <c r="J37" s="1"/>
  <c r="F35"/>
  <c r="E35"/>
  <c r="F33"/>
  <c r="E33"/>
  <c r="F31"/>
  <c r="E31"/>
  <c r="F23"/>
  <c r="E23"/>
  <c r="F15"/>
  <c r="E15"/>
  <c r="F11"/>
  <c r="E11"/>
  <c r="F41"/>
  <c r="E41"/>
  <c r="F27"/>
  <c r="E27"/>
  <c r="F39"/>
  <c r="E39"/>
  <c r="J21"/>
  <c r="J25"/>
  <c r="I25"/>
  <c r="I21"/>
  <c r="D19"/>
  <c r="J19" s="1"/>
  <c r="C19"/>
  <c r="I19" s="1"/>
  <c r="J13"/>
  <c r="I13"/>
  <c r="J9"/>
  <c r="C9"/>
  <c r="I9" s="1"/>
  <c r="D17" l="1"/>
  <c r="J17" s="1"/>
  <c r="C17"/>
  <c r="I17" s="1"/>
  <c r="D29"/>
  <c r="J29" s="1"/>
  <c r="C29"/>
  <c r="I29" s="1"/>
  <c r="D23"/>
  <c r="J23" s="1"/>
  <c r="C23"/>
  <c r="I23" s="1"/>
  <c r="D7"/>
  <c r="I7"/>
  <c r="D43"/>
  <c r="J43" s="1"/>
  <c r="C43"/>
  <c r="I43" s="1"/>
  <c r="D39"/>
  <c r="J39" s="1"/>
  <c r="C39"/>
  <c r="I39" s="1"/>
  <c r="D35"/>
  <c r="J35" s="1"/>
  <c r="C35"/>
  <c r="I35" s="1"/>
  <c r="D15" l="1"/>
  <c r="J15" s="1"/>
  <c r="C15"/>
  <c r="D41"/>
  <c r="J41" s="1"/>
  <c r="D27"/>
  <c r="J27" s="1"/>
  <c r="D31"/>
  <c r="J31" s="1"/>
  <c r="D33"/>
  <c r="J33" s="1"/>
  <c r="C41"/>
  <c r="I41" s="1"/>
  <c r="C27"/>
  <c r="I27" s="1"/>
  <c r="C31"/>
  <c r="I31" s="1"/>
  <c r="C33"/>
  <c r="I33" s="1"/>
  <c r="D11"/>
  <c r="J11" s="1"/>
  <c r="C11"/>
  <c r="I11" s="1"/>
  <c r="F45"/>
  <c r="E45"/>
  <c r="D45" l="1"/>
  <c r="C45"/>
  <c r="G43" i="5"/>
  <c r="D43" l="1"/>
  <c r="C43"/>
  <c r="H43" l="1"/>
  <c r="F45" i="4"/>
  <c r="H45"/>
  <c r="G45" l="1"/>
  <c r="F43" i="5" l="1"/>
  <c r="I43" l="1"/>
  <c r="I46" s="1"/>
  <c r="E43"/>
  <c r="G15" i="1" l="1"/>
  <c r="G45" l="1"/>
  <c r="I15"/>
  <c r="I45" s="1"/>
  <c r="H7" l="1"/>
  <c r="H45" l="1"/>
  <c r="J7"/>
  <c r="J45" s="1"/>
  <c r="I48" s="1"/>
  <c r="D19" i="4" l="1"/>
  <c r="D45" s="1"/>
  <c r="J19" l="1"/>
  <c r="J45" s="1"/>
  <c r="C19" l="1"/>
  <c r="C45" s="1"/>
  <c r="I19" l="1"/>
  <c r="E29" l="1"/>
  <c r="I29" l="1"/>
  <c r="I45" s="1"/>
  <c r="I48" s="1"/>
  <c r="E45"/>
  <c r="D19" i="7" l="1"/>
  <c r="D37" l="1"/>
  <c r="J19"/>
  <c r="J37" s="1"/>
  <c r="C19" l="1"/>
  <c r="I19" l="1"/>
  <c r="I37" s="1"/>
  <c r="I40" s="1"/>
  <c r="C37"/>
</calcChain>
</file>

<file path=xl/sharedStrings.xml><?xml version="1.0" encoding="utf-8"?>
<sst xmlns="http://schemas.openxmlformats.org/spreadsheetml/2006/main" count="206" uniqueCount="72">
  <si>
    <t>No.</t>
  </si>
  <si>
    <t>DTW</t>
  </si>
  <si>
    <t>Januari</t>
  </si>
  <si>
    <t>Februari</t>
  </si>
  <si>
    <t>Maret</t>
  </si>
  <si>
    <t>Jumlah</t>
  </si>
  <si>
    <t>Wisman</t>
  </si>
  <si>
    <t>Wisnus</t>
  </si>
  <si>
    <t>1.</t>
  </si>
  <si>
    <t>2.</t>
  </si>
  <si>
    <t>Tirtagangga</t>
  </si>
  <si>
    <t>3.</t>
  </si>
  <si>
    <t>Jemeluk-Amed</t>
  </si>
  <si>
    <t>4.</t>
  </si>
  <si>
    <t>Lingkungan Pura Besakih</t>
  </si>
  <si>
    <t>5.</t>
  </si>
  <si>
    <t>Tukad Telaga Waja</t>
  </si>
  <si>
    <t>6.</t>
  </si>
  <si>
    <t>Yeh Malet</t>
  </si>
  <si>
    <t>7.</t>
  </si>
  <si>
    <t>Tenganan</t>
  </si>
  <si>
    <t>Candidasa</t>
  </si>
  <si>
    <t>Padangbai</t>
  </si>
  <si>
    <t>Puri Agung Karangasem</t>
  </si>
  <si>
    <t>Taman Soekasada Ujung</t>
  </si>
  <si>
    <t>Bukit Asah</t>
  </si>
  <si>
    <t>Jumlah keseluruhan</t>
  </si>
  <si>
    <t>April</t>
  </si>
  <si>
    <t>Mei</t>
  </si>
  <si>
    <t>Juni</t>
  </si>
  <si>
    <t>Juli</t>
  </si>
  <si>
    <t>Agustus</t>
  </si>
  <si>
    <t>September</t>
  </si>
  <si>
    <t>Desember</t>
  </si>
  <si>
    <t>Taman Edelweis</t>
  </si>
  <si>
    <t xml:space="preserve">Tulamben - Kubu </t>
  </si>
  <si>
    <t xml:space="preserve"> </t>
  </si>
  <si>
    <t>JUMLAH</t>
  </si>
  <si>
    <t>Bukit Nampo/Bukit Surga</t>
  </si>
  <si>
    <t>Bukit Cemara</t>
  </si>
  <si>
    <t xml:space="preserve">Oktober </t>
  </si>
  <si>
    <t>Nopember</t>
  </si>
  <si>
    <t>Pura Lempuyang</t>
  </si>
  <si>
    <t xml:space="preserve">                                                                                                   </t>
  </si>
  <si>
    <t xml:space="preserve">   </t>
  </si>
  <si>
    <t>Yang Terlaporkan Per Triwulan II</t>
  </si>
  <si>
    <t>Yang Terlaporkan Per Triwulan I</t>
  </si>
  <si>
    <t>Yang Terlaporkan Per Triwulan III</t>
  </si>
  <si>
    <t>Yang Terlaporkan Per Triwulan IV</t>
  </si>
  <si>
    <t>DUKUH PENABAN</t>
  </si>
  <si>
    <t>MAHAGANGGA</t>
  </si>
  <si>
    <t>Jumlah Keseluruhan</t>
  </si>
  <si>
    <t>PUTUNG</t>
  </si>
  <si>
    <t>DATA KUNJUNGAN WISATAWAN KE DAYA TARIK WISATA KAB. KARANGASEM TAHUN 2024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</si>
  <si>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</si>
  <si>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</si>
  <si>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</si>
  <si>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</si>
  <si>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</si>
  <si>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</si>
  <si>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</si>
  <si>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</si>
  <si>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</si>
  <si>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</si>
  <si>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</si>
  <si>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 xml:space="preserve">  </t>
  </si>
  <si>
    <t>BULAN</t>
  </si>
  <si>
    <t xml:space="preserve">Maret </t>
  </si>
  <si>
    <t>Oktober</t>
  </si>
  <si>
    <t>-</t>
  </si>
  <si>
    <t xml:space="preserve">DATA KUNJUNGAN WISATAWAN </t>
  </si>
  <si>
    <t>DAYA TARIK WISATA TULAMBEN TH 2024</t>
  </si>
</sst>
</file>

<file path=xl/styles.xml><?xml version="1.0" encoding="utf-8"?>
<styleSheet xmlns="http://schemas.openxmlformats.org/spreadsheetml/2006/main">
  <numFmts count="2">
    <numFmt numFmtId="41" formatCode="_(* #,##0_);_(* \(#,##0\);_(* &quot;-&quot;_);_(@_)"/>
    <numFmt numFmtId="164" formatCode="_-* #,##0_-;\-* #,##0_-;_-* &quot;-&quot;_-;_-@_-"/>
  </numFmts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Berlin Sans FB"/>
      <family val="2"/>
    </font>
    <font>
      <sz val="11"/>
      <color theme="1"/>
      <name val="Berlin Sans FB"/>
      <family val="2"/>
    </font>
    <font>
      <sz val="11"/>
      <name val="Berlin Sans FB"/>
      <family val="2"/>
    </font>
    <font>
      <b/>
      <sz val="11"/>
      <color theme="1"/>
      <name val="Berlin Sans FB"/>
      <family val="2"/>
    </font>
    <font>
      <b/>
      <sz val="12"/>
      <color theme="1"/>
      <name val="Bell MT"/>
      <family val="1"/>
    </font>
    <font>
      <b/>
      <sz val="12"/>
      <color theme="1"/>
      <name val="Berlin Sans FB Demi"/>
      <family val="2"/>
    </font>
    <font>
      <b/>
      <sz val="11"/>
      <color theme="1"/>
      <name val="Berlin Sans FB Demi"/>
      <family val="2"/>
    </font>
    <font>
      <sz val="11"/>
      <color theme="1"/>
      <name val="Berlin Sans FB Demi"/>
      <family val="2"/>
    </font>
    <font>
      <sz val="11"/>
      <color theme="1"/>
      <name val="Arial"/>
      <family val="2"/>
    </font>
    <font>
      <b/>
      <u/>
      <sz val="11"/>
      <color theme="1"/>
      <name val="Arial"/>
      <family val="2"/>
    </font>
    <font>
      <sz val="10"/>
      <name val="Arial"/>
      <family val="2"/>
    </font>
    <font>
      <b/>
      <u/>
      <sz val="11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1"/>
      <name val="Arial"/>
      <family val="2"/>
    </font>
    <font>
      <b/>
      <u/>
      <sz val="11"/>
      <name val="Arial"/>
      <family val="2"/>
    </font>
    <font>
      <i/>
      <sz val="12"/>
      <color theme="1"/>
      <name val="Berlin Sans FB"/>
      <family val="2"/>
    </font>
    <font>
      <b/>
      <sz val="11"/>
      <color theme="1"/>
      <name val="Baskerville Old Face"/>
      <family val="1"/>
    </font>
    <font>
      <sz val="11"/>
      <color theme="1"/>
      <name val="Baskerville Old Face"/>
      <family val="1"/>
    </font>
    <font>
      <b/>
      <i/>
      <sz val="11"/>
      <color theme="1"/>
      <name val="Baskerville Old Face"/>
      <family val="1"/>
    </font>
    <font>
      <b/>
      <i/>
      <sz val="11"/>
      <color theme="1"/>
      <name val="Berlin Sans FB Demi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505050"/>
      </left>
      <right style="thin">
        <color rgb="FF505050"/>
      </right>
      <top style="thin">
        <color rgb="FF505050"/>
      </top>
      <bottom style="thin">
        <color rgb="FF505050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2" fillId="0" borderId="0"/>
  </cellStyleXfs>
  <cellXfs count="93">
    <xf numFmtId="0" fontId="0" fillId="0" borderId="0" xfId="0"/>
    <xf numFmtId="0" fontId="3" fillId="0" borderId="0" xfId="0" applyFont="1"/>
    <xf numFmtId="0" fontId="3" fillId="0" borderId="1" xfId="0" applyFont="1" applyBorder="1"/>
    <xf numFmtId="3" fontId="4" fillId="0" borderId="1" xfId="0" applyNumberFormat="1" applyFont="1" applyBorder="1" applyAlignment="1">
      <alignment horizontal="center"/>
    </xf>
    <xf numFmtId="3" fontId="3" fillId="3" borderId="1" xfId="0" applyNumberFormat="1" applyFont="1" applyFill="1" applyBorder="1"/>
    <xf numFmtId="0" fontId="3" fillId="0" borderId="12" xfId="0" applyFont="1" applyBorder="1" applyAlignment="1">
      <alignment horizontal="center" vertical="center"/>
    </xf>
    <xf numFmtId="3" fontId="3" fillId="0" borderId="12" xfId="0" applyNumberFormat="1" applyFont="1" applyBorder="1" applyAlignment="1">
      <alignment horizontal="center" vertical="center"/>
    </xf>
    <xf numFmtId="3" fontId="3" fillId="0" borderId="1" xfId="0" quotePrefix="1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3" fontId="3" fillId="0" borderId="1" xfId="0" applyNumberFormat="1" applyFont="1" applyBorder="1" applyAlignment="1">
      <alignment horizontal="center"/>
    </xf>
    <xf numFmtId="3" fontId="5" fillId="0" borderId="1" xfId="0" applyNumberFormat="1" applyFont="1" applyBorder="1" applyAlignment="1">
      <alignment horizontal="center"/>
    </xf>
    <xf numFmtId="3" fontId="3" fillId="0" borderId="1" xfId="0" applyNumberFormat="1" applyFont="1" applyBorder="1"/>
    <xf numFmtId="3" fontId="3" fillId="0" borderId="1" xfId="0" applyNumberFormat="1" applyFont="1" applyBorder="1" applyAlignment="1"/>
    <xf numFmtId="1" fontId="3" fillId="0" borderId="1" xfId="0" quotePrefix="1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3" fillId="0" borderId="4" xfId="0" applyNumberFormat="1" applyFont="1" applyBorder="1" applyAlignment="1">
      <alignment horizontal="center"/>
    </xf>
    <xf numFmtId="1" fontId="3" fillId="0" borderId="1" xfId="0" applyNumberFormat="1" applyFont="1" applyBorder="1"/>
    <xf numFmtId="3" fontId="3" fillId="0" borderId="3" xfId="0" applyNumberFormat="1" applyFont="1" applyBorder="1" applyAlignment="1">
      <alignment horizontal="center"/>
    </xf>
    <xf numFmtId="3" fontId="3" fillId="0" borderId="0" xfId="0" applyNumberFormat="1" applyFont="1"/>
    <xf numFmtId="1" fontId="3" fillId="0" borderId="10" xfId="0" applyNumberFormat="1" applyFont="1" applyBorder="1"/>
    <xf numFmtId="164" fontId="3" fillId="0" borderId="1" xfId="1" quotePrefix="1" applyFont="1" applyBorder="1" applyAlignment="1">
      <alignment horizontal="center"/>
    </xf>
    <xf numFmtId="164" fontId="3" fillId="0" borderId="1" xfId="1" applyFont="1" applyBorder="1" applyAlignment="1">
      <alignment horizontal="center"/>
    </xf>
    <xf numFmtId="1" fontId="4" fillId="0" borderId="2" xfId="0" applyNumberFormat="1" applyFont="1" applyBorder="1"/>
    <xf numFmtId="3" fontId="3" fillId="0" borderId="0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/>
    </xf>
    <xf numFmtId="1" fontId="2" fillId="0" borderId="1" xfId="0" applyNumberFormat="1" applyFont="1" applyBorder="1"/>
    <xf numFmtId="164" fontId="3" fillId="0" borderId="0" xfId="0" applyNumberFormat="1" applyFont="1"/>
    <xf numFmtId="1" fontId="3" fillId="0" borderId="5" xfId="0" applyNumberFormat="1" applyFont="1" applyBorder="1" applyAlignment="1">
      <alignment horizontal="center"/>
    </xf>
    <xf numFmtId="1" fontId="3" fillId="0" borderId="0" xfId="0" applyNumberFormat="1" applyFont="1" applyBorder="1"/>
    <xf numFmtId="164" fontId="3" fillId="0" borderId="0" xfId="1" applyFont="1" applyBorder="1" applyAlignment="1">
      <alignment horizontal="center"/>
    </xf>
    <xf numFmtId="1" fontId="3" fillId="0" borderId="0" xfId="0" applyNumberFormat="1" applyFont="1" applyBorder="1" applyAlignment="1">
      <alignment horizontal="center"/>
    </xf>
    <xf numFmtId="164" fontId="3" fillId="0" borderId="0" xfId="1" applyFont="1" applyBorder="1" applyAlignment="1"/>
    <xf numFmtId="1" fontId="3" fillId="0" borderId="7" xfId="0" applyNumberFormat="1" applyFont="1" applyBorder="1" applyAlignment="1">
      <alignment horizontal="center"/>
    </xf>
    <xf numFmtId="1" fontId="3" fillId="0" borderId="8" xfId="0" applyNumberFormat="1" applyFont="1" applyBorder="1"/>
    <xf numFmtId="1" fontId="3" fillId="0" borderId="9" xfId="0" applyNumberFormat="1" applyFont="1" applyBorder="1"/>
    <xf numFmtId="0" fontId="3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1" fontId="4" fillId="0" borderId="4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10" fillId="0" borderId="0" xfId="0" applyFont="1" applyAlignment="1">
      <alignment horizontal="center" vertical="top" wrapText="1"/>
    </xf>
    <xf numFmtId="0" fontId="9" fillId="0" borderId="1" xfId="0" applyFont="1" applyBorder="1"/>
    <xf numFmtId="1" fontId="4" fillId="0" borderId="1" xfId="0" applyNumberFormat="1" applyFont="1" applyBorder="1" applyAlignment="1">
      <alignment horizontal="center"/>
    </xf>
    <xf numFmtId="164" fontId="3" fillId="0" borderId="1" xfId="1" applyFont="1" applyBorder="1" applyAlignment="1"/>
    <xf numFmtId="164" fontId="3" fillId="0" borderId="1" xfId="1" quotePrefix="1" applyFont="1" applyBorder="1" applyAlignment="1">
      <alignment vertical="center"/>
    </xf>
    <xf numFmtId="3" fontId="4" fillId="0" borderId="1" xfId="0" applyNumberFormat="1" applyFont="1" applyBorder="1"/>
    <xf numFmtId="0" fontId="13" fillId="0" borderId="0" xfId="2" applyFont="1" applyBorder="1" applyAlignment="1"/>
    <xf numFmtId="0" fontId="14" fillId="0" borderId="0" xfId="2" applyFont="1" applyBorder="1" applyAlignment="1"/>
    <xf numFmtId="0" fontId="3" fillId="0" borderId="12" xfId="0" quotePrefix="1" applyFont="1" applyBorder="1" applyAlignment="1">
      <alignment horizontal="center" vertical="center"/>
    </xf>
    <xf numFmtId="3" fontId="3" fillId="0" borderId="12" xfId="0" quotePrefix="1" applyNumberFormat="1" applyFont="1" applyBorder="1" applyAlignment="1">
      <alignment horizontal="center" vertical="center"/>
    </xf>
    <xf numFmtId="164" fontId="3" fillId="0" borderId="1" xfId="1" quotePrefix="1" applyFont="1" applyBorder="1" applyAlignment="1">
      <alignment horizontal="left"/>
    </xf>
    <xf numFmtId="0" fontId="10" fillId="0" borderId="0" xfId="0" applyFont="1" applyAlignment="1">
      <alignment horizontal="center" vertical="top" wrapText="1"/>
    </xf>
    <xf numFmtId="0" fontId="10" fillId="0" borderId="0" xfId="0" applyFont="1" applyAlignment="1">
      <alignment vertical="top"/>
    </xf>
    <xf numFmtId="0" fontId="16" fillId="0" borderId="0" xfId="0" applyFont="1" applyAlignment="1">
      <alignment horizontal="center" vertical="top" wrapText="1"/>
    </xf>
    <xf numFmtId="0" fontId="4" fillId="0" borderId="0" xfId="0" applyFont="1"/>
    <xf numFmtId="1" fontId="4" fillId="0" borderId="7" xfId="0" applyNumberFormat="1" applyFont="1" applyBorder="1"/>
    <xf numFmtId="164" fontId="3" fillId="0" borderId="11" xfId="1" applyFont="1" applyBorder="1" applyAlignment="1">
      <alignment horizontal="center"/>
    </xf>
    <xf numFmtId="1" fontId="4" fillId="0" borderId="1" xfId="0" applyNumberFormat="1" applyFont="1" applyBorder="1"/>
    <xf numFmtId="3" fontId="3" fillId="0" borderId="1" xfId="0" applyNumberFormat="1" applyFont="1" applyBorder="1" applyAlignment="1">
      <alignment horizontal="center" vertical="center"/>
    </xf>
    <xf numFmtId="3" fontId="18" fillId="0" borderId="1" xfId="0" applyNumberFormat="1" applyFont="1" applyBorder="1" applyAlignment="1">
      <alignment horizontal="center"/>
    </xf>
    <xf numFmtId="3" fontId="19" fillId="0" borderId="1" xfId="0" applyNumberFormat="1" applyFont="1" applyBorder="1" applyAlignment="1">
      <alignment horizontal="center"/>
    </xf>
    <xf numFmtId="3" fontId="20" fillId="0" borderId="0" xfId="0" applyNumberFormat="1" applyFont="1" applyBorder="1" applyAlignment="1">
      <alignment horizontal="center"/>
    </xf>
    <xf numFmtId="3" fontId="20" fillId="0" borderId="6" xfId="0" applyNumberFormat="1" applyFont="1" applyBorder="1" applyAlignment="1">
      <alignment horizontal="center"/>
    </xf>
    <xf numFmtId="3" fontId="20" fillId="0" borderId="0" xfId="0" applyNumberFormat="1" applyFont="1" applyBorder="1"/>
    <xf numFmtId="3" fontId="20" fillId="0" borderId="6" xfId="0" applyNumberFormat="1" applyFont="1" applyBorder="1"/>
    <xf numFmtId="3" fontId="21" fillId="0" borderId="1" xfId="0" applyNumberFormat="1" applyFont="1" applyBorder="1" applyAlignment="1">
      <alignment horizontal="center"/>
    </xf>
    <xf numFmtId="164" fontId="21" fillId="0" borderId="1" xfId="1" applyFont="1" applyBorder="1" applyAlignment="1">
      <alignment horizontal="center"/>
    </xf>
    <xf numFmtId="41" fontId="3" fillId="0" borderId="12" xfId="0" quotePrefix="1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3" fontId="3" fillId="0" borderId="0" xfId="0" applyNumberFormat="1" applyFont="1" applyAlignment="1">
      <alignment vertical="center"/>
    </xf>
    <xf numFmtId="164" fontId="3" fillId="0" borderId="0" xfId="0" applyNumberFormat="1" applyFont="1" applyAlignment="1">
      <alignment vertical="center"/>
    </xf>
    <xf numFmtId="0" fontId="10" fillId="0" borderId="0" xfId="0" applyFont="1" applyAlignment="1">
      <alignment horizontal="center" vertical="top" wrapText="1"/>
    </xf>
    <xf numFmtId="41" fontId="3" fillId="0" borderId="12" xfId="0" quotePrefix="1" applyNumberFormat="1" applyFont="1" applyBorder="1" applyAlignment="1">
      <alignment vertical="center"/>
    </xf>
    <xf numFmtId="3" fontId="3" fillId="0" borderId="1" xfId="0" quotePrefix="1" applyNumberFormat="1" applyFont="1" applyBorder="1" applyAlignment="1">
      <alignment horizontal="center" vertical="center"/>
    </xf>
    <xf numFmtId="3" fontId="9" fillId="0" borderId="1" xfId="0" applyNumberFormat="1" applyFont="1" applyBorder="1" applyAlignment="1">
      <alignment horizontal="center"/>
    </xf>
    <xf numFmtId="3" fontId="22" fillId="0" borderId="1" xfId="0" applyNumberFormat="1" applyFont="1" applyBorder="1" applyAlignment="1">
      <alignment horizontal="center"/>
    </xf>
    <xf numFmtId="164" fontId="22" fillId="0" borderId="1" xfId="1" applyFont="1" applyBorder="1" applyAlignment="1">
      <alignment horizontal="center"/>
    </xf>
    <xf numFmtId="164" fontId="3" fillId="0" borderId="1" xfId="1" quotePrefix="1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10" fillId="0" borderId="0" xfId="0" applyFont="1" applyAlignment="1">
      <alignment horizontal="center" vertical="top" wrapText="1"/>
    </xf>
    <xf numFmtId="0" fontId="11" fillId="0" borderId="0" xfId="0" applyFont="1" applyAlignment="1">
      <alignment horizontal="center" vertical="top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1" fontId="8" fillId="2" borderId="0" xfId="0" applyNumberFormat="1" applyFont="1" applyFill="1" applyBorder="1" applyAlignment="1">
      <alignment horizontal="center"/>
    </xf>
    <xf numFmtId="3" fontId="19" fillId="2" borderId="0" xfId="0" applyNumberFormat="1" applyFont="1" applyFill="1" applyBorder="1" applyAlignment="1">
      <alignment horizontal="center"/>
    </xf>
    <xf numFmtId="3" fontId="19" fillId="2" borderId="6" xfId="0" applyNumberFormat="1" applyFont="1" applyFill="1" applyBorder="1" applyAlignment="1">
      <alignment horizontal="center"/>
    </xf>
    <xf numFmtId="0" fontId="17" fillId="0" borderId="0" xfId="0" applyFont="1" applyAlignment="1">
      <alignment horizontal="center" vertical="top" wrapText="1"/>
    </xf>
    <xf numFmtId="0" fontId="14" fillId="0" borderId="0" xfId="2" applyFont="1" applyBorder="1" applyAlignment="1">
      <alignment horizontal="center"/>
    </xf>
    <xf numFmtId="1" fontId="19" fillId="2" borderId="0" xfId="0" applyNumberFormat="1" applyFont="1" applyFill="1" applyBorder="1" applyAlignment="1">
      <alignment horizontal="center"/>
    </xf>
    <xf numFmtId="0" fontId="15" fillId="0" borderId="0" xfId="2" applyFont="1" applyBorder="1" applyAlignment="1">
      <alignment horizontal="center"/>
    </xf>
    <xf numFmtId="0" fontId="10" fillId="0" borderId="0" xfId="0" applyFont="1" applyAlignment="1">
      <alignment horizontal="center" vertical="top"/>
    </xf>
  </cellXfs>
  <cellStyles count="3">
    <cellStyle name="Comma [0]" xfId="1" builtinId="6"/>
    <cellStyle name="Normal" xfId="0" builtinId="0"/>
    <cellStyle name="Normal 7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externalLink" Target="externalLinks/externalLink8.xml"/><Relationship Id="rId18" Type="http://schemas.openxmlformats.org/officeDocument/2006/relationships/externalLink" Target="externalLinks/externalLink13.xml"/><Relationship Id="rId26" Type="http://schemas.openxmlformats.org/officeDocument/2006/relationships/externalLink" Target="externalLinks/externalLink2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6.xml"/><Relationship Id="rId34" Type="http://schemas.openxmlformats.org/officeDocument/2006/relationships/sharedStrings" Target="sharedStrings.xml"/><Relationship Id="rId7" Type="http://schemas.openxmlformats.org/officeDocument/2006/relationships/externalLink" Target="externalLinks/externalLink2.xml"/><Relationship Id="rId12" Type="http://schemas.openxmlformats.org/officeDocument/2006/relationships/externalLink" Target="externalLinks/externalLink7.xml"/><Relationship Id="rId17" Type="http://schemas.openxmlformats.org/officeDocument/2006/relationships/externalLink" Target="externalLinks/externalLink12.xml"/><Relationship Id="rId25" Type="http://schemas.openxmlformats.org/officeDocument/2006/relationships/externalLink" Target="externalLinks/externalLink20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1.xml"/><Relationship Id="rId20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4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24" Type="http://schemas.openxmlformats.org/officeDocument/2006/relationships/externalLink" Target="externalLinks/externalLink19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0.xml"/><Relationship Id="rId23" Type="http://schemas.openxmlformats.org/officeDocument/2006/relationships/externalLink" Target="externalLinks/externalLink18.xml"/><Relationship Id="rId28" Type="http://schemas.openxmlformats.org/officeDocument/2006/relationships/externalLink" Target="externalLinks/externalLink23.xml"/><Relationship Id="rId10" Type="http://schemas.openxmlformats.org/officeDocument/2006/relationships/externalLink" Target="externalLinks/externalLink5.xml"/><Relationship Id="rId19" Type="http://schemas.openxmlformats.org/officeDocument/2006/relationships/externalLink" Target="externalLinks/externalLink14.xml"/><Relationship Id="rId31" Type="http://schemas.openxmlformats.org/officeDocument/2006/relationships/externalLink" Target="externalLinks/externalLink2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externalLink" Target="externalLinks/externalLink9.xml"/><Relationship Id="rId22" Type="http://schemas.openxmlformats.org/officeDocument/2006/relationships/externalLink" Target="externalLinks/externalLink17.xml"/><Relationship Id="rId27" Type="http://schemas.openxmlformats.org/officeDocument/2006/relationships/externalLink" Target="externalLinks/externalLink22.xml"/><Relationship Id="rId30" Type="http://schemas.openxmlformats.org/officeDocument/2006/relationships/externalLink" Target="externalLinks/externalLink25.xml"/><Relationship Id="rId35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ATA%20WISMAN/DATA%20WISMAN%20BARU%20JANUARI%202024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DATA%20WISNU/DATA%20WISNU%20BARU%20APRIL%202024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DATA%20WISMAN/DATA%20WISMAN%20BARU%20-%20MEI%202024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DATA%20WISNU/DATA%20WISNU%20BARU%20MEI%202024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DATA%20WISMAN/DATA%20WISMAN%20BARU%20-%20JUNI%202024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DATA%20WISNU/DATA%20WISNU%20BARU%20JUNI%202024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DATA%20WISMAN/DATA%20WISMAN%20BARU%20-%20JULI%202024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DATA%20WISNU/DATA%20WISNU%20BARU%20JULI%202024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DATA%20WISMAN/DATA%20WISMAN%20BARU%20-%20AGUSTUS%202024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DATA%20WISNU/DATA%20WISNU%20BARU%20AGUSTUS%202024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DATA%20WISMAN/DATA%20WISMAN%20BARU%20-%20SEPTEMBER%20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DATA%20WISNU/DATA%20WISNU%20BARU%20JANUARI%202024.xls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DATA%20WISNU/DATA%20WISNU%20BARU%20SEPTEMBER%202024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DATA%20WISMAN/DATA%20WISMAN%20BARU%20-%20OKTOBER%202024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DATA%20WISNU/DATA%20WISNU%20BARU%20OKTOBER%202024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DATA%20WISMAN/DATA%20WISMAN%20BARU%20-%20NOPEMBER%202024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DATA%20WISNU/DATA%20WISNU%20BARU%20NOPEMBER%202024.xlsx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DATA%20WISMAN/DATA%20WISMAN%20BARU%20-%20DESEMBER%202024.xlsx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DATA%20WISNU/DATA%20WISNU%20BARU%20DESEMBER%2020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DATA%20WISMAN/DATA%20WISMAN%20BARU%20-%20FEBRUARI%2020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DATA%20WISNU/DATA%20WISNU%20BARU%20FEBRUARI%202024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DATA%20WISMAN/DATA%20WISMAN%20BARU%20-%20MARET%202024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DATA%20WISNU/DATA%20WISNU%20BARU%20MARET%202024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DATA%20WISMAN/DATA%20WISMAN%20BARU%20-%20DESEMBER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DATA%20WISNU/DATA%20WISNU%20BARU%20DESEMBER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DATA%20WISMAN/DATA%20WISMAN%20BARU%20-%20APRIL%202024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BUKIT SURGA"/>
      <sheetName val="BESAKIH"/>
      <sheetName val="TIRTAGANGGA"/>
      <sheetName val="TAMAN UJUNG"/>
      <sheetName val="TENGANAN"/>
      <sheetName val="TELAGA WAJA"/>
      <sheetName val="YEH MALET"/>
      <sheetName val="LEMPUYANG"/>
      <sheetName val="BUKIT CEMARA"/>
      <sheetName val="JEMELUK"/>
      <sheetName val="PADANGBAI"/>
      <sheetName val="TULAMBEN"/>
      <sheetName val="CANDIDASA"/>
      <sheetName val="EDELWEIS"/>
      <sheetName val="PURI AGUNG"/>
      <sheetName val="BUKIT ASAH"/>
      <sheetName val="D.PENABAN"/>
      <sheetName val="MAHAGANGGA"/>
      <sheetName val="PUTUNG"/>
    </sheetNames>
    <sheetDataSet>
      <sheetData sheetId="0">
        <row r="44">
          <cell r="H44">
            <v>310</v>
          </cell>
        </row>
      </sheetData>
      <sheetData sheetId="1">
        <row r="44">
          <cell r="H44">
            <v>9156</v>
          </cell>
        </row>
      </sheetData>
      <sheetData sheetId="2">
        <row r="44">
          <cell r="H44">
            <v>23719</v>
          </cell>
        </row>
      </sheetData>
      <sheetData sheetId="3">
        <row r="44">
          <cell r="H44">
            <v>5551</v>
          </cell>
        </row>
      </sheetData>
      <sheetData sheetId="4">
        <row r="44">
          <cell r="H44">
            <v>1029</v>
          </cell>
        </row>
      </sheetData>
      <sheetData sheetId="5">
        <row r="44">
          <cell r="H44">
            <v>103</v>
          </cell>
        </row>
      </sheetData>
      <sheetData sheetId="6">
        <row r="44">
          <cell r="H44">
            <v>32</v>
          </cell>
        </row>
      </sheetData>
      <sheetData sheetId="7">
        <row r="44">
          <cell r="H44">
            <v>22264</v>
          </cell>
        </row>
      </sheetData>
      <sheetData sheetId="8"/>
      <sheetData sheetId="9"/>
      <sheetData sheetId="10">
        <row r="44">
          <cell r="H44">
            <v>361</v>
          </cell>
        </row>
      </sheetData>
      <sheetData sheetId="11">
        <row r="44">
          <cell r="H44">
            <v>854</v>
          </cell>
        </row>
      </sheetData>
      <sheetData sheetId="12"/>
      <sheetData sheetId="13">
        <row r="44">
          <cell r="H44">
            <v>33</v>
          </cell>
        </row>
      </sheetData>
      <sheetData sheetId="14">
        <row r="44">
          <cell r="G44">
            <v>170</v>
          </cell>
        </row>
      </sheetData>
      <sheetData sheetId="15">
        <row r="44">
          <cell r="H44">
            <v>20</v>
          </cell>
        </row>
      </sheetData>
      <sheetData sheetId="16">
        <row r="44">
          <cell r="H44">
            <v>24</v>
          </cell>
        </row>
      </sheetData>
      <sheetData sheetId="17">
        <row r="44">
          <cell r="H44">
            <v>331</v>
          </cell>
        </row>
      </sheetData>
      <sheetData sheetId="18">
        <row r="44">
          <cell r="H44">
            <v>152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EDELWEIS"/>
      <sheetName val="BUKIT SURGA"/>
      <sheetName val="BESAKIH"/>
      <sheetName val="TIRTAGANGGA"/>
      <sheetName val="TAMAN UJUNG"/>
      <sheetName val="TENGANAN"/>
      <sheetName val="TELAGA WAJA"/>
      <sheetName val="YEH MALET"/>
      <sheetName val="LEMPUYANG"/>
      <sheetName val="BUKIT CEMARA"/>
      <sheetName val="JEMELUK"/>
      <sheetName val="PUTUNG"/>
      <sheetName val="TULAMBEN"/>
      <sheetName val="CANDIDASA"/>
      <sheetName val="BUKIT ASAH"/>
      <sheetName val="PURI AGUNG"/>
      <sheetName val="PENABAN"/>
      <sheetName val="MAHAGANGGA"/>
      <sheetName val="PADANGBAI"/>
    </sheetNames>
    <sheetDataSet>
      <sheetData sheetId="0">
        <row r="43">
          <cell r="H43">
            <v>740</v>
          </cell>
        </row>
      </sheetData>
      <sheetData sheetId="1">
        <row r="43">
          <cell r="H43">
            <v>824</v>
          </cell>
        </row>
      </sheetData>
      <sheetData sheetId="2">
        <row r="43">
          <cell r="H43">
            <v>2339</v>
          </cell>
        </row>
      </sheetData>
      <sheetData sheetId="3">
        <row r="43">
          <cell r="H43">
            <v>6802</v>
          </cell>
        </row>
      </sheetData>
      <sheetData sheetId="4">
        <row r="43">
          <cell r="H43">
            <v>5159</v>
          </cell>
        </row>
      </sheetData>
      <sheetData sheetId="5">
        <row r="43">
          <cell r="C43">
            <v>605</v>
          </cell>
          <cell r="H43">
            <v>605</v>
          </cell>
        </row>
      </sheetData>
      <sheetData sheetId="6">
        <row r="43">
          <cell r="H43">
            <v>319</v>
          </cell>
        </row>
      </sheetData>
      <sheetData sheetId="7">
        <row r="43">
          <cell r="H43">
            <v>1045</v>
          </cell>
        </row>
      </sheetData>
      <sheetData sheetId="8">
        <row r="43">
          <cell r="H43">
            <v>1492</v>
          </cell>
        </row>
      </sheetData>
      <sheetData sheetId="9"/>
      <sheetData sheetId="10">
        <row r="43">
          <cell r="H43">
            <v>27</v>
          </cell>
        </row>
      </sheetData>
      <sheetData sheetId="11">
        <row r="43">
          <cell r="H43">
            <v>323</v>
          </cell>
        </row>
      </sheetData>
      <sheetData sheetId="12">
        <row r="43">
          <cell r="H43">
            <v>187</v>
          </cell>
        </row>
      </sheetData>
      <sheetData sheetId="13">
        <row r="43">
          <cell r="H43">
            <v>242</v>
          </cell>
        </row>
      </sheetData>
      <sheetData sheetId="14">
        <row r="43">
          <cell r="H43">
            <v>7718</v>
          </cell>
        </row>
      </sheetData>
      <sheetData sheetId="15">
        <row r="43">
          <cell r="H43">
            <v>26</v>
          </cell>
        </row>
      </sheetData>
      <sheetData sheetId="16"/>
      <sheetData sheetId="17">
        <row r="43">
          <cell r="H43">
            <v>270</v>
          </cell>
        </row>
      </sheetData>
      <sheetData sheetId="18">
        <row r="43">
          <cell r="H43">
            <v>19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BUKIT SURGA"/>
      <sheetName val="BESAKIH"/>
      <sheetName val="TIRTAGANGGA"/>
      <sheetName val="TAMAN UJUNG"/>
      <sheetName val="TENGANAN"/>
      <sheetName val="TELAGA WAJA"/>
      <sheetName val="YEH MALET"/>
      <sheetName val="LEMPUYANG"/>
      <sheetName val="BUKIT CEMARA"/>
      <sheetName val="JEMELUK"/>
      <sheetName val="PUTUNG"/>
      <sheetName val="TULAMBEN"/>
      <sheetName val="CANDIDASA"/>
      <sheetName val="BUKIT ASAH"/>
      <sheetName val="EDELWEIS"/>
      <sheetName val="PURI AGUNG"/>
      <sheetName val="D.PENABAN"/>
      <sheetName val="MAHAGANGGA"/>
      <sheetName val="PADANGBAI"/>
    </sheetNames>
    <sheetDataSet>
      <sheetData sheetId="0">
        <row r="44">
          <cell r="H44">
            <v>83</v>
          </cell>
        </row>
      </sheetData>
      <sheetData sheetId="1">
        <row r="44">
          <cell r="C44">
            <v>18432</v>
          </cell>
        </row>
      </sheetData>
      <sheetData sheetId="2">
        <row r="44">
          <cell r="H44">
            <v>41463</v>
          </cell>
        </row>
      </sheetData>
      <sheetData sheetId="3">
        <row r="43">
          <cell r="H43">
            <v>3352</v>
          </cell>
        </row>
      </sheetData>
      <sheetData sheetId="4">
        <row r="44">
          <cell r="H44">
            <v>3661</v>
          </cell>
        </row>
      </sheetData>
      <sheetData sheetId="5">
        <row r="44">
          <cell r="H44">
            <v>122</v>
          </cell>
        </row>
      </sheetData>
      <sheetData sheetId="6">
        <row r="44">
          <cell r="H44">
            <v>32</v>
          </cell>
        </row>
      </sheetData>
      <sheetData sheetId="7">
        <row r="44">
          <cell r="H44">
            <v>18700</v>
          </cell>
        </row>
      </sheetData>
      <sheetData sheetId="8" refreshError="1"/>
      <sheetData sheetId="9" refreshError="1"/>
      <sheetData sheetId="10">
        <row r="44">
          <cell r="H44">
            <v>191</v>
          </cell>
        </row>
      </sheetData>
      <sheetData sheetId="11" refreshError="1"/>
      <sheetData sheetId="12">
        <row r="44">
          <cell r="C44">
            <v>294</v>
          </cell>
        </row>
      </sheetData>
      <sheetData sheetId="13">
        <row r="44">
          <cell r="H44">
            <v>7937</v>
          </cell>
        </row>
      </sheetData>
      <sheetData sheetId="14">
        <row r="44">
          <cell r="C44">
            <v>0</v>
          </cell>
        </row>
      </sheetData>
      <sheetData sheetId="15">
        <row r="44">
          <cell r="H44">
            <v>533</v>
          </cell>
        </row>
      </sheetData>
      <sheetData sheetId="16">
        <row r="44">
          <cell r="H44">
            <v>232</v>
          </cell>
        </row>
      </sheetData>
      <sheetData sheetId="17">
        <row r="44">
          <cell r="H44">
            <v>547</v>
          </cell>
        </row>
      </sheetData>
      <sheetData sheetId="18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EDELWEIS"/>
      <sheetName val="BUKIT SURGA"/>
      <sheetName val="BESAKIH"/>
      <sheetName val="TIRTAGANGGA"/>
      <sheetName val="TAMAN UJUNG"/>
      <sheetName val="TENGANAN"/>
      <sheetName val="TELAGA WAJA"/>
      <sheetName val="YEH MALET"/>
      <sheetName val="LEMPUYANG"/>
      <sheetName val="BUKIT CEMARA"/>
      <sheetName val="JEMELUK"/>
      <sheetName val="PUTUNG"/>
      <sheetName val="TULAMBEN"/>
      <sheetName val="CANDIDASA"/>
      <sheetName val="BUKIT ASAH"/>
      <sheetName val="PURI AGUNG"/>
      <sheetName val="PENABAN"/>
      <sheetName val="MAHAGANGGA"/>
      <sheetName val="PADANGBAI"/>
    </sheetNames>
    <sheetDataSet>
      <sheetData sheetId="0">
        <row r="44">
          <cell r="H44">
            <v>602</v>
          </cell>
        </row>
      </sheetData>
      <sheetData sheetId="1">
        <row r="44">
          <cell r="H44">
            <v>612</v>
          </cell>
        </row>
      </sheetData>
      <sheetData sheetId="2">
        <row r="44">
          <cell r="C44">
            <v>2347</v>
          </cell>
        </row>
      </sheetData>
      <sheetData sheetId="3">
        <row r="44">
          <cell r="H44">
            <v>4476</v>
          </cell>
        </row>
      </sheetData>
      <sheetData sheetId="4">
        <row r="44">
          <cell r="H44">
            <v>1422</v>
          </cell>
        </row>
      </sheetData>
      <sheetData sheetId="5">
        <row r="44">
          <cell r="H44">
            <v>704</v>
          </cell>
        </row>
      </sheetData>
      <sheetData sheetId="6" refreshError="1"/>
      <sheetData sheetId="7">
        <row r="44">
          <cell r="H44">
            <v>967</v>
          </cell>
        </row>
      </sheetData>
      <sheetData sheetId="8">
        <row r="44">
          <cell r="H44">
            <v>1013</v>
          </cell>
        </row>
      </sheetData>
      <sheetData sheetId="9">
        <row r="44">
          <cell r="H44">
            <v>23</v>
          </cell>
        </row>
      </sheetData>
      <sheetData sheetId="10" refreshError="1"/>
      <sheetData sheetId="11">
        <row r="44">
          <cell r="H44">
            <v>375</v>
          </cell>
        </row>
      </sheetData>
      <sheetData sheetId="12" refreshError="1"/>
      <sheetData sheetId="13">
        <row r="44">
          <cell r="C44">
            <v>281</v>
          </cell>
        </row>
      </sheetData>
      <sheetData sheetId="14">
        <row r="44">
          <cell r="H44">
            <v>5438</v>
          </cell>
        </row>
      </sheetData>
      <sheetData sheetId="15" refreshError="1"/>
      <sheetData sheetId="16">
        <row r="44">
          <cell r="H44">
            <v>4150</v>
          </cell>
        </row>
      </sheetData>
      <sheetData sheetId="17">
        <row r="44">
          <cell r="H44">
            <v>195</v>
          </cell>
        </row>
      </sheetData>
      <sheetData sheetId="18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BUKIT SURGA"/>
      <sheetName val="BESAKIH"/>
      <sheetName val="TIRTAGANGGA"/>
      <sheetName val="TAMAN UJUNG"/>
      <sheetName val="TENGANAN"/>
      <sheetName val="TELAGA WAJA"/>
      <sheetName val="YEH MALET"/>
      <sheetName val="LEMPUYANG"/>
      <sheetName val="BUKIT CEMARA"/>
      <sheetName val="JEMELUK"/>
      <sheetName val="PUTUNG"/>
      <sheetName val="TULAMBEN"/>
      <sheetName val="CANDIDASA"/>
      <sheetName val="BUKIT ASAH"/>
      <sheetName val="EDELWEIS"/>
      <sheetName val="PURI AGUNG"/>
      <sheetName val="D.PENABAN"/>
      <sheetName val="MAHAGANGGA"/>
      <sheetName val="PADANGBAI"/>
    </sheetNames>
    <sheetDataSet>
      <sheetData sheetId="0">
        <row r="43">
          <cell r="H43">
            <v>52</v>
          </cell>
        </row>
      </sheetData>
      <sheetData sheetId="1">
        <row r="43">
          <cell r="H43">
            <v>17740</v>
          </cell>
        </row>
      </sheetData>
      <sheetData sheetId="2">
        <row r="43">
          <cell r="H43">
            <v>37740</v>
          </cell>
        </row>
      </sheetData>
      <sheetData sheetId="3">
        <row r="42">
          <cell r="H42">
            <v>7651</v>
          </cell>
        </row>
      </sheetData>
      <sheetData sheetId="4">
        <row r="43">
          <cell r="H43">
            <v>3151</v>
          </cell>
        </row>
      </sheetData>
      <sheetData sheetId="5">
        <row r="43">
          <cell r="H43">
            <v>188</v>
          </cell>
        </row>
      </sheetData>
      <sheetData sheetId="6">
        <row r="43">
          <cell r="H43">
            <v>33</v>
          </cell>
        </row>
      </sheetData>
      <sheetData sheetId="7">
        <row r="43">
          <cell r="H43">
            <v>17477</v>
          </cell>
        </row>
      </sheetData>
      <sheetData sheetId="8" refreshError="1"/>
      <sheetData sheetId="9">
        <row r="43">
          <cell r="H43">
            <v>405</v>
          </cell>
        </row>
      </sheetData>
      <sheetData sheetId="10">
        <row r="43">
          <cell r="H43">
            <v>208</v>
          </cell>
        </row>
      </sheetData>
      <sheetData sheetId="11">
        <row r="43">
          <cell r="H43">
            <v>2412</v>
          </cell>
        </row>
      </sheetData>
      <sheetData sheetId="12">
        <row r="43">
          <cell r="H43">
            <v>316</v>
          </cell>
        </row>
      </sheetData>
      <sheetData sheetId="13">
        <row r="43">
          <cell r="H43">
            <v>7013</v>
          </cell>
        </row>
      </sheetData>
      <sheetData sheetId="14" refreshError="1"/>
      <sheetData sheetId="15">
        <row r="43">
          <cell r="H43">
            <v>375</v>
          </cell>
        </row>
      </sheetData>
      <sheetData sheetId="16">
        <row r="43">
          <cell r="H43">
            <v>43</v>
          </cell>
        </row>
      </sheetData>
      <sheetData sheetId="17">
        <row r="43">
          <cell r="H43">
            <v>547</v>
          </cell>
        </row>
      </sheetData>
      <sheetData sheetId="18">
        <row r="43">
          <cell r="H43">
            <v>555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EDELWEIS"/>
      <sheetName val="BUKIT SURGA"/>
      <sheetName val="BESAKIH"/>
      <sheetName val="TIRTAGANGGA"/>
      <sheetName val="TAMAN UJUNG"/>
      <sheetName val="TENGANAN"/>
      <sheetName val="TELAGA WAJA"/>
      <sheetName val="YEH MALET"/>
      <sheetName val="LEMPUYANG"/>
      <sheetName val="BUKIT CEMARA"/>
      <sheetName val="JEMELUK"/>
      <sheetName val="PUTUNG"/>
      <sheetName val="TULAMBEN"/>
      <sheetName val="CANDIDASA"/>
      <sheetName val="BUKIT ASAH"/>
      <sheetName val="PURI AGUNG"/>
      <sheetName val="PENABAN"/>
      <sheetName val="MAHAGANGGA"/>
      <sheetName val="PADANGBAI"/>
    </sheetNames>
    <sheetDataSet>
      <sheetData sheetId="0">
        <row r="43">
          <cell r="H43">
            <v>300</v>
          </cell>
        </row>
      </sheetData>
      <sheetData sheetId="1">
        <row r="43">
          <cell r="H43">
            <v>821</v>
          </cell>
        </row>
      </sheetData>
      <sheetData sheetId="2">
        <row r="43">
          <cell r="H43">
            <v>2362</v>
          </cell>
        </row>
      </sheetData>
      <sheetData sheetId="3">
        <row r="43">
          <cell r="H43">
            <v>5231</v>
          </cell>
        </row>
      </sheetData>
      <sheetData sheetId="4">
        <row r="43">
          <cell r="H43">
            <v>9471</v>
          </cell>
        </row>
      </sheetData>
      <sheetData sheetId="5">
        <row r="43">
          <cell r="H43">
            <v>1463</v>
          </cell>
        </row>
      </sheetData>
      <sheetData sheetId="6">
        <row r="43">
          <cell r="H43">
            <v>137</v>
          </cell>
        </row>
      </sheetData>
      <sheetData sheetId="7">
        <row r="43">
          <cell r="H43">
            <v>948</v>
          </cell>
        </row>
      </sheetData>
      <sheetData sheetId="8">
        <row r="43">
          <cell r="H43">
            <v>877</v>
          </cell>
        </row>
      </sheetData>
      <sheetData sheetId="9">
        <row r="43">
          <cell r="H43">
            <v>23</v>
          </cell>
        </row>
      </sheetData>
      <sheetData sheetId="10">
        <row r="43">
          <cell r="H43">
            <v>18</v>
          </cell>
        </row>
      </sheetData>
      <sheetData sheetId="11">
        <row r="43">
          <cell r="H43">
            <v>175</v>
          </cell>
        </row>
      </sheetData>
      <sheetData sheetId="12">
        <row r="43">
          <cell r="H43">
            <v>264</v>
          </cell>
        </row>
      </sheetData>
      <sheetData sheetId="13">
        <row r="43">
          <cell r="H43">
            <v>221</v>
          </cell>
        </row>
      </sheetData>
      <sheetData sheetId="14">
        <row r="43">
          <cell r="H43">
            <v>7508</v>
          </cell>
        </row>
      </sheetData>
      <sheetData sheetId="15">
        <row r="43">
          <cell r="H43">
            <v>60</v>
          </cell>
        </row>
      </sheetData>
      <sheetData sheetId="16">
        <row r="43">
          <cell r="H43">
            <v>523</v>
          </cell>
        </row>
      </sheetData>
      <sheetData sheetId="17">
        <row r="43">
          <cell r="H43">
            <v>195</v>
          </cell>
        </row>
      </sheetData>
      <sheetData sheetId="18">
        <row r="43">
          <cell r="H43">
            <v>0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BUKIT SURGA"/>
      <sheetName val="BESAKIH"/>
      <sheetName val="TIRTAGANGGA"/>
      <sheetName val="TAMAN UJUNG"/>
      <sheetName val="TENGANAN"/>
      <sheetName val="YEH MALET"/>
      <sheetName val="LEMPUYANG"/>
      <sheetName val="BUKIT CEMARA"/>
      <sheetName val="JEMELUK"/>
      <sheetName val="PUTUNG"/>
      <sheetName val="TULAMBEN"/>
      <sheetName val="CANDIDASA"/>
      <sheetName val="BUKIT ASAH"/>
      <sheetName val="EDELWEIS"/>
      <sheetName val="D.PENABAN"/>
      <sheetName val="MAHAGANGGA"/>
      <sheetName val="PADANGBAI"/>
      <sheetName val="PURI KRGASEM"/>
    </sheetNames>
    <sheetDataSet>
      <sheetData sheetId="0">
        <row r="44">
          <cell r="H44">
            <v>218</v>
          </cell>
        </row>
      </sheetData>
      <sheetData sheetId="1">
        <row r="44">
          <cell r="H44">
            <v>23953</v>
          </cell>
        </row>
      </sheetData>
      <sheetData sheetId="2">
        <row r="44">
          <cell r="H44">
            <v>45164</v>
          </cell>
        </row>
      </sheetData>
      <sheetData sheetId="3">
        <row r="43">
          <cell r="H43">
            <v>10341</v>
          </cell>
        </row>
      </sheetData>
      <sheetData sheetId="4">
        <row r="44">
          <cell r="H44">
            <v>3933</v>
          </cell>
        </row>
      </sheetData>
      <sheetData sheetId="5">
        <row r="44">
          <cell r="H44">
            <v>37</v>
          </cell>
        </row>
      </sheetData>
      <sheetData sheetId="6">
        <row r="44">
          <cell r="H44">
            <v>18490</v>
          </cell>
        </row>
      </sheetData>
      <sheetData sheetId="7" refreshError="1"/>
      <sheetData sheetId="8">
        <row r="44">
          <cell r="H44">
            <v>671</v>
          </cell>
        </row>
      </sheetData>
      <sheetData sheetId="9">
        <row r="44">
          <cell r="H44">
            <v>185</v>
          </cell>
        </row>
      </sheetData>
      <sheetData sheetId="10">
        <row r="44">
          <cell r="H44">
            <v>2775</v>
          </cell>
        </row>
      </sheetData>
      <sheetData sheetId="11">
        <row r="44">
          <cell r="H44">
            <v>239</v>
          </cell>
        </row>
      </sheetData>
      <sheetData sheetId="12">
        <row r="44">
          <cell r="H44">
            <v>9073</v>
          </cell>
        </row>
      </sheetData>
      <sheetData sheetId="13" refreshError="1"/>
      <sheetData sheetId="14">
        <row r="44">
          <cell r="H44">
            <v>64</v>
          </cell>
        </row>
      </sheetData>
      <sheetData sheetId="15">
        <row r="44">
          <cell r="H44">
            <v>570</v>
          </cell>
        </row>
      </sheetData>
      <sheetData sheetId="16">
        <row r="44">
          <cell r="H44">
            <v>690</v>
          </cell>
        </row>
      </sheetData>
      <sheetData sheetId="17">
        <row r="44">
          <cell r="H44">
            <v>667</v>
          </cell>
        </row>
      </sheetData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EDELWEIS"/>
      <sheetName val="BUKIT SURGA"/>
      <sheetName val="BESAKIH"/>
      <sheetName val="TIRTAGANGGA"/>
      <sheetName val="TAMAN UJUNG"/>
      <sheetName val="TENGANAN"/>
      <sheetName val="YEH MALET"/>
      <sheetName val="LEMPUYANG"/>
      <sheetName val="BUKIT CEMARA"/>
      <sheetName val="JEMELUK"/>
      <sheetName val="PUTUNG"/>
      <sheetName val="TULAMBEN"/>
      <sheetName val="CANDIDASA"/>
      <sheetName val="BUKIT ASAH"/>
      <sheetName val="PENABAN"/>
      <sheetName val="MAHAGANGGA"/>
      <sheetName val="PADANGBAI"/>
      <sheetName val="PURI KRGASEM"/>
    </sheetNames>
    <sheetDataSet>
      <sheetData sheetId="0" refreshError="1"/>
      <sheetData sheetId="1">
        <row r="44">
          <cell r="H44">
            <v>1057</v>
          </cell>
        </row>
      </sheetData>
      <sheetData sheetId="2">
        <row r="44">
          <cell r="H44">
            <v>2313</v>
          </cell>
        </row>
      </sheetData>
      <sheetData sheetId="3">
        <row r="44">
          <cell r="H44">
            <v>4832</v>
          </cell>
        </row>
      </sheetData>
      <sheetData sheetId="4">
        <row r="44">
          <cell r="H44">
            <v>3946</v>
          </cell>
        </row>
      </sheetData>
      <sheetData sheetId="5">
        <row r="44">
          <cell r="H44">
            <v>480</v>
          </cell>
        </row>
      </sheetData>
      <sheetData sheetId="6">
        <row r="44">
          <cell r="H44">
            <v>1042</v>
          </cell>
        </row>
      </sheetData>
      <sheetData sheetId="7">
        <row r="44">
          <cell r="H44">
            <v>1028</v>
          </cell>
        </row>
      </sheetData>
      <sheetData sheetId="8" refreshError="1"/>
      <sheetData sheetId="9">
        <row r="44">
          <cell r="H44">
            <v>25</v>
          </cell>
        </row>
      </sheetData>
      <sheetData sheetId="10">
        <row r="44">
          <cell r="H44">
            <v>125</v>
          </cell>
        </row>
      </sheetData>
      <sheetData sheetId="11">
        <row r="44">
          <cell r="H44">
            <v>410</v>
          </cell>
        </row>
      </sheetData>
      <sheetData sheetId="12">
        <row r="44">
          <cell r="C44">
            <v>219</v>
          </cell>
        </row>
      </sheetData>
      <sheetData sheetId="13">
        <row r="44">
          <cell r="H44">
            <v>7280</v>
          </cell>
        </row>
      </sheetData>
      <sheetData sheetId="14">
        <row r="44">
          <cell r="H44">
            <v>121</v>
          </cell>
        </row>
      </sheetData>
      <sheetData sheetId="15">
        <row r="44">
          <cell r="H44">
            <v>213</v>
          </cell>
        </row>
      </sheetData>
      <sheetData sheetId="16">
        <row r="44">
          <cell r="H44">
            <v>0</v>
          </cell>
        </row>
      </sheetData>
      <sheetData sheetId="17">
        <row r="44">
          <cell r="H44">
            <v>23</v>
          </cell>
        </row>
      </sheetData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BUKIT SURGA"/>
      <sheetName val="BESAKIH"/>
      <sheetName val="TIRTAGANGGA"/>
      <sheetName val="TAMAN UJUNG"/>
      <sheetName val="TENGANAN"/>
      <sheetName val="YEH MALET"/>
      <sheetName val="LEMPUYANG"/>
      <sheetName val="BUKIT CEMARA"/>
      <sheetName val="JEMELUK"/>
      <sheetName val="PURI KRGASEM"/>
      <sheetName val="PUTUNG"/>
      <sheetName val="TULAMBEN"/>
      <sheetName val="CANDIDASA"/>
      <sheetName val="BUKIT ASAH"/>
      <sheetName val="EDELWEIS"/>
      <sheetName val="D.PENABAN"/>
      <sheetName val="MAHAGANGGA"/>
      <sheetName val="PADANGBAI"/>
    </sheetNames>
    <sheetDataSet>
      <sheetData sheetId="0">
        <row r="44">
          <cell r="H44">
            <v>173</v>
          </cell>
        </row>
      </sheetData>
      <sheetData sheetId="1">
        <row r="44">
          <cell r="H44">
            <v>35682</v>
          </cell>
        </row>
      </sheetData>
      <sheetData sheetId="2">
        <row r="44">
          <cell r="H44">
            <v>54335</v>
          </cell>
        </row>
      </sheetData>
      <sheetData sheetId="3">
        <row r="43">
          <cell r="H43">
            <v>12297</v>
          </cell>
        </row>
      </sheetData>
      <sheetData sheetId="4">
        <row r="44">
          <cell r="H44">
            <v>4900</v>
          </cell>
        </row>
      </sheetData>
      <sheetData sheetId="5">
        <row r="44">
          <cell r="H44">
            <v>29</v>
          </cell>
        </row>
      </sheetData>
      <sheetData sheetId="6">
        <row r="44">
          <cell r="H44">
            <v>22384</v>
          </cell>
        </row>
      </sheetData>
      <sheetData sheetId="7" refreshError="1"/>
      <sheetData sheetId="8" refreshError="1"/>
      <sheetData sheetId="9">
        <row r="44">
          <cell r="C44">
            <v>700</v>
          </cell>
        </row>
      </sheetData>
      <sheetData sheetId="10">
        <row r="44">
          <cell r="H44">
            <v>207</v>
          </cell>
        </row>
      </sheetData>
      <sheetData sheetId="11" refreshError="1"/>
      <sheetData sheetId="12">
        <row r="44">
          <cell r="H44">
            <v>379</v>
          </cell>
        </row>
      </sheetData>
      <sheetData sheetId="13">
        <row r="44">
          <cell r="H44">
            <v>11442</v>
          </cell>
        </row>
      </sheetData>
      <sheetData sheetId="14">
        <row r="44">
          <cell r="H44">
            <v>4</v>
          </cell>
        </row>
      </sheetData>
      <sheetData sheetId="15">
        <row r="44">
          <cell r="H44">
            <v>102</v>
          </cell>
        </row>
      </sheetData>
      <sheetData sheetId="16">
        <row r="44">
          <cell r="H44">
            <v>695</v>
          </cell>
        </row>
      </sheetData>
      <sheetData sheetId="17" refreshError="1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EDELWEIS"/>
      <sheetName val="BUKIT SURGA"/>
      <sheetName val="BESAKIH"/>
      <sheetName val="TIRTAGANGGA"/>
      <sheetName val="TAMAN UJUNG"/>
      <sheetName val="TENGANAN"/>
      <sheetName val="YEH MALET"/>
      <sheetName val="LEMPUYANG"/>
      <sheetName val="BUKIT CEMARA"/>
      <sheetName val="JEMELUK"/>
      <sheetName val="PURI KRGASEM"/>
      <sheetName val="PUTUNG"/>
      <sheetName val="TULAMBEN"/>
      <sheetName val="CANDIDASA"/>
      <sheetName val="BUKIT ASAH"/>
      <sheetName val="PENABAN"/>
      <sheetName val="MAHAGANGGA"/>
      <sheetName val="PADANGBAI"/>
    </sheetNames>
    <sheetDataSet>
      <sheetData sheetId="0">
        <row r="44">
          <cell r="H44">
            <v>533</v>
          </cell>
        </row>
      </sheetData>
      <sheetData sheetId="1">
        <row r="44">
          <cell r="H44">
            <v>704</v>
          </cell>
        </row>
      </sheetData>
      <sheetData sheetId="2">
        <row r="44">
          <cell r="H44">
            <v>1768</v>
          </cell>
        </row>
      </sheetData>
      <sheetData sheetId="3">
        <row r="44">
          <cell r="H44">
            <v>3572</v>
          </cell>
        </row>
      </sheetData>
      <sheetData sheetId="4">
        <row r="44">
          <cell r="H44">
            <v>2945</v>
          </cell>
        </row>
      </sheetData>
      <sheetData sheetId="5">
        <row r="44">
          <cell r="H44">
            <v>312</v>
          </cell>
        </row>
      </sheetData>
      <sheetData sheetId="6">
        <row r="44">
          <cell r="H44">
            <v>975</v>
          </cell>
        </row>
      </sheetData>
      <sheetData sheetId="7">
        <row r="44">
          <cell r="H44">
            <v>803</v>
          </cell>
        </row>
      </sheetData>
      <sheetData sheetId="8" refreshError="1"/>
      <sheetData sheetId="9" refreshError="1"/>
      <sheetData sheetId="10">
        <row r="44">
          <cell r="H44">
            <v>80</v>
          </cell>
        </row>
      </sheetData>
      <sheetData sheetId="11">
        <row r="44">
          <cell r="H44">
            <v>109</v>
          </cell>
        </row>
      </sheetData>
      <sheetData sheetId="12" refreshError="1"/>
      <sheetData sheetId="13">
        <row r="44">
          <cell r="H44">
            <v>245</v>
          </cell>
        </row>
      </sheetData>
      <sheetData sheetId="14">
        <row r="44">
          <cell r="H44">
            <v>6993</v>
          </cell>
        </row>
      </sheetData>
      <sheetData sheetId="15">
        <row r="44">
          <cell r="H44">
            <v>287</v>
          </cell>
        </row>
      </sheetData>
      <sheetData sheetId="16">
        <row r="44">
          <cell r="H44">
            <v>123</v>
          </cell>
        </row>
      </sheetData>
      <sheetData sheetId="17" refreshError="1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BUKIT SURGA"/>
      <sheetName val="BESAKIH"/>
      <sheetName val="TIRTAGANGGA"/>
      <sheetName val="TAMAN UJUNG"/>
      <sheetName val="TENGANAN"/>
      <sheetName val="YEH MALET"/>
      <sheetName val="LEMPUYANG"/>
      <sheetName val="BUKIT CEMARA"/>
      <sheetName val="JEMELUK"/>
      <sheetName val="PUTUNG"/>
      <sheetName val="TULAMBEN"/>
      <sheetName val="CANDIDASA"/>
      <sheetName val="BUKIT ASAH"/>
      <sheetName val="EDELWEIS"/>
      <sheetName val="PURI AGUNG"/>
      <sheetName val="D.PENABAN"/>
      <sheetName val="MAHAGANGGA"/>
      <sheetName val="PADANGBAI"/>
    </sheetNames>
    <sheetDataSet>
      <sheetData sheetId="0">
        <row r="43">
          <cell r="H43">
            <v>274</v>
          </cell>
        </row>
      </sheetData>
      <sheetData sheetId="1">
        <row r="43">
          <cell r="H43">
            <v>24642</v>
          </cell>
        </row>
      </sheetData>
      <sheetData sheetId="2">
        <row r="43">
          <cell r="C43">
            <v>44812</v>
          </cell>
        </row>
      </sheetData>
      <sheetData sheetId="3">
        <row r="42">
          <cell r="H42">
            <v>10416</v>
          </cell>
        </row>
      </sheetData>
      <sheetData sheetId="4">
        <row r="43">
          <cell r="H43">
            <v>3731</v>
          </cell>
        </row>
      </sheetData>
      <sheetData sheetId="5">
        <row r="43">
          <cell r="H43">
            <v>25</v>
          </cell>
        </row>
      </sheetData>
      <sheetData sheetId="6">
        <row r="43">
          <cell r="H43">
            <v>16939</v>
          </cell>
        </row>
      </sheetData>
      <sheetData sheetId="7">
        <row r="43">
          <cell r="H43">
            <v>35</v>
          </cell>
        </row>
      </sheetData>
      <sheetData sheetId="8" refreshError="1"/>
      <sheetData sheetId="9">
        <row r="43">
          <cell r="H43">
            <v>247</v>
          </cell>
        </row>
      </sheetData>
      <sheetData sheetId="10" refreshError="1"/>
      <sheetData sheetId="11">
        <row r="43">
          <cell r="H43">
            <v>370</v>
          </cell>
        </row>
      </sheetData>
      <sheetData sheetId="12">
        <row r="43">
          <cell r="H43">
            <v>7553</v>
          </cell>
        </row>
      </sheetData>
      <sheetData sheetId="13" refreshError="1"/>
      <sheetData sheetId="14">
        <row r="43">
          <cell r="H43">
            <v>745</v>
          </cell>
        </row>
      </sheetData>
      <sheetData sheetId="15">
        <row r="43">
          <cell r="H43">
            <v>98</v>
          </cell>
        </row>
      </sheetData>
      <sheetData sheetId="16">
        <row r="43">
          <cell r="H43">
            <v>446</v>
          </cell>
        </row>
      </sheetData>
      <sheetData sheetId="17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BUKIT SURGA"/>
      <sheetName val="BESAKIH"/>
      <sheetName val="TIRTAGANGGA"/>
      <sheetName val="TAMAN UJUNG"/>
      <sheetName val="TENGANAN"/>
      <sheetName val="TELAGA WAJA"/>
      <sheetName val="YEH MALET"/>
      <sheetName val="LEMPUYANG"/>
      <sheetName val="BUKIT CEMARA"/>
      <sheetName val="JEMELUK"/>
      <sheetName val="PADANGBAI"/>
      <sheetName val="TULAMBEN"/>
      <sheetName val="CANDIDASA"/>
      <sheetName val="EDELWEIS"/>
      <sheetName val="PURI AGUNG"/>
      <sheetName val="BUKIT ASAH"/>
      <sheetName val="PENABAN"/>
      <sheetName val="MAHAGANGGA"/>
      <sheetName val="PUTUNG"/>
    </sheetNames>
    <sheetDataSet>
      <sheetData sheetId="0">
        <row r="44">
          <cell r="H44">
            <v>969</v>
          </cell>
        </row>
      </sheetData>
      <sheetData sheetId="1">
        <row r="44">
          <cell r="H44">
            <v>2081</v>
          </cell>
        </row>
      </sheetData>
      <sheetData sheetId="2">
        <row r="44">
          <cell r="H44">
            <v>6605</v>
          </cell>
        </row>
      </sheetData>
      <sheetData sheetId="3">
        <row r="44">
          <cell r="H44">
            <v>6135</v>
          </cell>
        </row>
      </sheetData>
      <sheetData sheetId="4">
        <row r="44">
          <cell r="H44">
            <v>490</v>
          </cell>
        </row>
      </sheetData>
      <sheetData sheetId="5">
        <row r="44">
          <cell r="H44">
            <v>190</v>
          </cell>
        </row>
      </sheetData>
      <sheetData sheetId="6">
        <row r="44">
          <cell r="H44">
            <v>1273</v>
          </cell>
        </row>
      </sheetData>
      <sheetData sheetId="7">
        <row r="44">
          <cell r="H44">
            <v>1887</v>
          </cell>
        </row>
      </sheetData>
      <sheetData sheetId="8"/>
      <sheetData sheetId="9">
        <row r="44">
          <cell r="H44">
            <v>10</v>
          </cell>
        </row>
      </sheetData>
      <sheetData sheetId="10"/>
      <sheetData sheetId="11">
        <row r="44">
          <cell r="H44">
            <v>72</v>
          </cell>
        </row>
      </sheetData>
      <sheetData sheetId="12"/>
      <sheetData sheetId="13">
        <row r="44">
          <cell r="H44">
            <v>1788</v>
          </cell>
        </row>
      </sheetData>
      <sheetData sheetId="14">
        <row r="44">
          <cell r="H44">
            <v>80</v>
          </cell>
        </row>
      </sheetData>
      <sheetData sheetId="15">
        <row r="44">
          <cell r="H44">
            <v>10</v>
          </cell>
        </row>
      </sheetData>
      <sheetData sheetId="16">
        <row r="44">
          <cell r="H44">
            <v>543</v>
          </cell>
        </row>
      </sheetData>
      <sheetData sheetId="17">
        <row r="44">
          <cell r="H44">
            <v>455</v>
          </cell>
        </row>
      </sheetData>
      <sheetData sheetId="18">
        <row r="44">
          <cell r="H44">
            <v>325</v>
          </cell>
        </row>
      </sheetData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EDELWEIS"/>
      <sheetName val="BUKIT SURGA"/>
      <sheetName val="BESAKIH"/>
      <sheetName val="TIRTAGANGGA"/>
      <sheetName val="TAMAN UJUNG"/>
      <sheetName val="TENGANAN"/>
      <sheetName val="YEH MALET"/>
      <sheetName val="LEMPUYANG"/>
      <sheetName val="BUKIT CEMARA"/>
      <sheetName val="JEMELUK"/>
      <sheetName val="PUTUNG"/>
      <sheetName val="TULAMBEN"/>
      <sheetName val="CANDIDASA"/>
      <sheetName val="BUKIT ASAH"/>
      <sheetName val="PURI AGUNG"/>
      <sheetName val="PENABAN"/>
      <sheetName val="MAHAGANGGA"/>
      <sheetName val="PADANGBAI"/>
    </sheetNames>
    <sheetDataSet>
      <sheetData sheetId="0">
        <row r="43">
          <cell r="H43">
            <v>500</v>
          </cell>
        </row>
      </sheetData>
      <sheetData sheetId="1">
        <row r="43">
          <cell r="H43">
            <v>1129</v>
          </cell>
        </row>
      </sheetData>
      <sheetData sheetId="2">
        <row r="43">
          <cell r="H43">
            <v>1760</v>
          </cell>
        </row>
      </sheetData>
      <sheetData sheetId="3">
        <row r="43">
          <cell r="C43">
            <v>4178</v>
          </cell>
        </row>
      </sheetData>
      <sheetData sheetId="4">
        <row r="43">
          <cell r="H43">
            <v>4501</v>
          </cell>
        </row>
      </sheetData>
      <sheetData sheetId="5">
        <row r="43">
          <cell r="H43">
            <v>427</v>
          </cell>
        </row>
      </sheetData>
      <sheetData sheetId="6">
        <row r="43">
          <cell r="H43">
            <v>3029</v>
          </cell>
        </row>
      </sheetData>
      <sheetData sheetId="7">
        <row r="43">
          <cell r="H43">
            <v>576</v>
          </cell>
        </row>
      </sheetData>
      <sheetData sheetId="8">
        <row r="43">
          <cell r="H43">
            <v>89</v>
          </cell>
        </row>
      </sheetData>
      <sheetData sheetId="9" refreshError="1"/>
      <sheetData sheetId="10">
        <row r="43">
          <cell r="H43">
            <v>123</v>
          </cell>
        </row>
      </sheetData>
      <sheetData sheetId="11" refreshError="1"/>
      <sheetData sheetId="12">
        <row r="43">
          <cell r="H43">
            <v>255</v>
          </cell>
        </row>
      </sheetData>
      <sheetData sheetId="13">
        <row r="43">
          <cell r="H43">
            <v>8706</v>
          </cell>
        </row>
      </sheetData>
      <sheetData sheetId="14">
        <row r="43">
          <cell r="H43">
            <v>62</v>
          </cell>
        </row>
      </sheetData>
      <sheetData sheetId="15">
        <row r="43">
          <cell r="H43">
            <v>442</v>
          </cell>
        </row>
      </sheetData>
      <sheetData sheetId="16">
        <row r="43">
          <cell r="H43">
            <v>348</v>
          </cell>
        </row>
      </sheetData>
      <sheetData sheetId="17" refreshError="1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BUKIT SURGA"/>
      <sheetName val="BESAKIH"/>
      <sheetName val="TIRTAGANGGA"/>
      <sheetName val="TAMAN UJUNG"/>
      <sheetName val="TENGANAN"/>
      <sheetName val="YEH MALET"/>
      <sheetName val="LEMPUYANG"/>
      <sheetName val="BUKIT CEMARA"/>
      <sheetName val="PUTUNG"/>
      <sheetName val="CANDIDASA"/>
      <sheetName val="BUKIT ASAH"/>
      <sheetName val="EDELWEIS"/>
      <sheetName val="PURI AGUNG"/>
      <sheetName val="D.PENABAN"/>
      <sheetName val="MAHAGANGGA"/>
    </sheetNames>
    <sheetDataSet>
      <sheetData sheetId="0">
        <row r="44">
          <cell r="H44">
            <v>193</v>
          </cell>
        </row>
      </sheetData>
      <sheetData sheetId="1">
        <row r="44">
          <cell r="H44">
            <v>20353</v>
          </cell>
        </row>
      </sheetData>
      <sheetData sheetId="2">
        <row r="44">
          <cell r="H44">
            <v>41304</v>
          </cell>
        </row>
      </sheetData>
      <sheetData sheetId="3">
        <row r="43">
          <cell r="H43">
            <v>9743</v>
          </cell>
        </row>
      </sheetData>
      <sheetData sheetId="4">
        <row r="44">
          <cell r="H44">
            <v>3554</v>
          </cell>
        </row>
      </sheetData>
      <sheetData sheetId="5">
        <row r="44">
          <cell r="H44">
            <v>28</v>
          </cell>
        </row>
      </sheetData>
      <sheetData sheetId="6">
        <row r="44">
          <cell r="H44">
            <v>17084</v>
          </cell>
        </row>
      </sheetData>
      <sheetData sheetId="7">
        <row r="44">
          <cell r="H44">
            <v>17</v>
          </cell>
        </row>
      </sheetData>
      <sheetData sheetId="8">
        <row r="44">
          <cell r="H44">
            <v>188</v>
          </cell>
        </row>
      </sheetData>
      <sheetData sheetId="9">
        <row r="44">
          <cell r="H44">
            <v>358</v>
          </cell>
        </row>
      </sheetData>
      <sheetData sheetId="10">
        <row r="44">
          <cell r="H44">
            <v>7477</v>
          </cell>
        </row>
      </sheetData>
      <sheetData sheetId="11" refreshError="1"/>
      <sheetData sheetId="12">
        <row r="44">
          <cell r="H44">
            <v>675</v>
          </cell>
        </row>
      </sheetData>
      <sheetData sheetId="13">
        <row r="44">
          <cell r="H44">
            <v>94</v>
          </cell>
        </row>
      </sheetData>
      <sheetData sheetId="14">
        <row r="44">
          <cell r="H44">
            <v>387</v>
          </cell>
        </row>
      </sheetData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EDELWEIS"/>
      <sheetName val="BUKIT SURGA"/>
      <sheetName val="BESAKIH"/>
      <sheetName val="TIRTAGANGGA"/>
      <sheetName val="TAMAN UJUNG"/>
      <sheetName val="TENGANAN"/>
      <sheetName val="YEH MALET"/>
      <sheetName val="LEMPUYANG"/>
      <sheetName val="BUKIT CEMARA"/>
      <sheetName val="PUTUNG"/>
      <sheetName val="CANDIDASA"/>
      <sheetName val="BUKIT ASAH"/>
      <sheetName val="PURI AGUNG"/>
      <sheetName val="PENABAN"/>
      <sheetName val="MAHAGANGGA"/>
    </sheetNames>
    <sheetDataSet>
      <sheetData sheetId="0">
        <row r="44">
          <cell r="H44">
            <v>200</v>
          </cell>
        </row>
      </sheetData>
      <sheetData sheetId="1">
        <row r="44">
          <cell r="H44">
            <v>1412</v>
          </cell>
        </row>
      </sheetData>
      <sheetData sheetId="2">
        <row r="44">
          <cell r="H44">
            <v>1182</v>
          </cell>
        </row>
      </sheetData>
      <sheetData sheetId="3">
        <row r="44">
          <cell r="H44">
            <v>3376</v>
          </cell>
        </row>
      </sheetData>
      <sheetData sheetId="4">
        <row r="44">
          <cell r="H44">
            <v>3436</v>
          </cell>
        </row>
      </sheetData>
      <sheetData sheetId="5">
        <row r="44">
          <cell r="H44">
            <v>608</v>
          </cell>
        </row>
      </sheetData>
      <sheetData sheetId="6">
        <row r="44">
          <cell r="H44">
            <v>1099</v>
          </cell>
        </row>
      </sheetData>
      <sheetData sheetId="7">
        <row r="44">
          <cell r="H44">
            <v>675</v>
          </cell>
        </row>
      </sheetData>
      <sheetData sheetId="8">
        <row r="44">
          <cell r="H44">
            <v>92</v>
          </cell>
        </row>
      </sheetData>
      <sheetData sheetId="9">
        <row r="44">
          <cell r="H44">
            <v>127</v>
          </cell>
        </row>
      </sheetData>
      <sheetData sheetId="10">
        <row r="44">
          <cell r="H44">
            <v>232</v>
          </cell>
        </row>
      </sheetData>
      <sheetData sheetId="11">
        <row r="44">
          <cell r="H44">
            <v>6986</v>
          </cell>
        </row>
      </sheetData>
      <sheetData sheetId="12">
        <row r="44">
          <cell r="H44">
            <v>33</v>
          </cell>
        </row>
      </sheetData>
      <sheetData sheetId="13">
        <row r="44">
          <cell r="H44">
            <v>267</v>
          </cell>
        </row>
      </sheetData>
      <sheetData sheetId="14">
        <row r="44">
          <cell r="H44">
            <v>262</v>
          </cell>
        </row>
      </sheetData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BUKIT SURGA"/>
      <sheetName val="BESAKIH"/>
      <sheetName val="TIRTAGANGGA"/>
      <sheetName val="TAMAN UJUNG"/>
      <sheetName val="TENGANAN"/>
      <sheetName val="YEH MALET"/>
      <sheetName val="LEMPUYANG"/>
      <sheetName val="BUKIT CEMARA"/>
      <sheetName val="PUTUNG"/>
      <sheetName val="CANDIDASA"/>
      <sheetName val="BUKIT ASAH"/>
      <sheetName val="EDELWEIS"/>
      <sheetName val="PURI AGUNG"/>
      <sheetName val="D.PENABAN"/>
      <sheetName val="MAHAGANGGA"/>
    </sheetNames>
    <sheetDataSet>
      <sheetData sheetId="0">
        <row r="43">
          <cell r="H43">
            <v>258</v>
          </cell>
        </row>
      </sheetData>
      <sheetData sheetId="1">
        <row r="43">
          <cell r="H43">
            <v>11503</v>
          </cell>
        </row>
      </sheetData>
      <sheetData sheetId="2">
        <row r="43">
          <cell r="H43">
            <v>30728</v>
          </cell>
        </row>
      </sheetData>
      <sheetData sheetId="3">
        <row r="42">
          <cell r="H42">
            <v>6749</v>
          </cell>
        </row>
      </sheetData>
      <sheetData sheetId="4">
        <row r="43">
          <cell r="H43">
            <v>1872</v>
          </cell>
        </row>
      </sheetData>
      <sheetData sheetId="5">
        <row r="43">
          <cell r="H43">
            <v>24</v>
          </cell>
        </row>
      </sheetData>
      <sheetData sheetId="6">
        <row r="43">
          <cell r="H43">
            <v>14390</v>
          </cell>
        </row>
      </sheetData>
      <sheetData sheetId="7" refreshError="1"/>
      <sheetData sheetId="8">
        <row r="43">
          <cell r="H43">
            <v>275</v>
          </cell>
        </row>
      </sheetData>
      <sheetData sheetId="9">
        <row r="43">
          <cell r="H43">
            <v>237</v>
          </cell>
        </row>
      </sheetData>
      <sheetData sheetId="10">
        <row r="43">
          <cell r="H43">
            <v>5730</v>
          </cell>
        </row>
      </sheetData>
      <sheetData sheetId="11" refreshError="1"/>
      <sheetData sheetId="12">
        <row r="43">
          <cell r="H43">
            <v>341</v>
          </cell>
        </row>
      </sheetData>
      <sheetData sheetId="13">
        <row r="43">
          <cell r="H43">
            <v>71</v>
          </cell>
        </row>
      </sheetData>
      <sheetData sheetId="14">
        <row r="43">
          <cell r="H43">
            <v>277</v>
          </cell>
        </row>
      </sheetData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EDELWEIS"/>
      <sheetName val="BUKIT SURGA"/>
      <sheetName val="BESAKIH"/>
      <sheetName val="TIRTAGANGGA"/>
      <sheetName val="TAMAN UJUNG"/>
      <sheetName val="TENGANAN"/>
      <sheetName val="YEH MALET"/>
      <sheetName val="LEMPUYANG"/>
      <sheetName val="BUKIT CEMARA"/>
      <sheetName val="PUTUNG"/>
      <sheetName val="CANDIDASA"/>
      <sheetName val="BUKIT ASAH"/>
      <sheetName val="PURI AGUNG"/>
      <sheetName val="PENABAN"/>
      <sheetName val="MAHAGANGGA"/>
    </sheetNames>
    <sheetDataSet>
      <sheetData sheetId="0">
        <row r="43">
          <cell r="H43">
            <v>150</v>
          </cell>
        </row>
      </sheetData>
      <sheetData sheetId="1">
        <row r="43">
          <cell r="H43">
            <v>1673</v>
          </cell>
        </row>
      </sheetData>
      <sheetData sheetId="2">
        <row r="43">
          <cell r="H43">
            <v>1196</v>
          </cell>
        </row>
      </sheetData>
      <sheetData sheetId="3">
        <row r="43">
          <cell r="H43">
            <v>3147</v>
          </cell>
        </row>
      </sheetData>
      <sheetData sheetId="4">
        <row r="43">
          <cell r="H43">
            <v>2827</v>
          </cell>
        </row>
      </sheetData>
      <sheetData sheetId="5">
        <row r="43">
          <cell r="H43">
            <v>746</v>
          </cell>
        </row>
      </sheetData>
      <sheetData sheetId="6">
        <row r="43">
          <cell r="H43">
            <v>990</v>
          </cell>
        </row>
      </sheetData>
      <sheetData sheetId="7">
        <row r="43">
          <cell r="H43">
            <v>585</v>
          </cell>
        </row>
      </sheetData>
      <sheetData sheetId="8">
        <row r="43">
          <cell r="H43">
            <v>84</v>
          </cell>
        </row>
      </sheetData>
      <sheetData sheetId="9">
        <row r="43">
          <cell r="H43">
            <v>125</v>
          </cell>
        </row>
      </sheetData>
      <sheetData sheetId="10" refreshError="1"/>
      <sheetData sheetId="11">
        <row r="43">
          <cell r="H43">
            <v>4499</v>
          </cell>
        </row>
      </sheetData>
      <sheetData sheetId="12">
        <row r="43">
          <cell r="H43">
            <v>66</v>
          </cell>
        </row>
      </sheetData>
      <sheetData sheetId="13">
        <row r="43">
          <cell r="H43">
            <v>569</v>
          </cell>
        </row>
      </sheetData>
      <sheetData sheetId="14">
        <row r="43">
          <cell r="H43">
            <v>150</v>
          </cell>
        </row>
      </sheetData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BUKIT SURGA"/>
      <sheetName val="BESAKIH"/>
      <sheetName val="TIRTAGANGGA"/>
      <sheetName val="TAMAN UJUNG"/>
      <sheetName val="TENGANAN"/>
      <sheetName val="YEH MALET"/>
      <sheetName val="LEMPUYANG"/>
      <sheetName val="BUKIT CEMARA"/>
      <sheetName val="PUTUNG"/>
      <sheetName val="CANDIDASA"/>
      <sheetName val="BUKIT ASAH"/>
      <sheetName val="EDELWEIS"/>
      <sheetName val="PURI AGUNG"/>
      <sheetName val="D.PENABAN"/>
      <sheetName val="MAHAGANGGA"/>
    </sheetNames>
    <sheetDataSet>
      <sheetData sheetId="0">
        <row r="44">
          <cell r="H44">
            <v>325</v>
          </cell>
        </row>
      </sheetData>
      <sheetData sheetId="1"/>
      <sheetData sheetId="2">
        <row r="44">
          <cell r="H44">
            <v>26472</v>
          </cell>
        </row>
      </sheetData>
      <sheetData sheetId="3">
        <row r="43">
          <cell r="H43">
            <v>5142</v>
          </cell>
        </row>
      </sheetData>
      <sheetData sheetId="4">
        <row r="44">
          <cell r="H44">
            <v>1177</v>
          </cell>
        </row>
      </sheetData>
      <sheetData sheetId="5">
        <row r="44">
          <cell r="H44">
            <v>40</v>
          </cell>
        </row>
      </sheetData>
      <sheetData sheetId="6">
        <row r="44">
          <cell r="H44">
            <v>13821</v>
          </cell>
        </row>
      </sheetData>
      <sheetData sheetId="7">
        <row r="44">
          <cell r="H44">
            <v>33</v>
          </cell>
        </row>
      </sheetData>
      <sheetData sheetId="8"/>
      <sheetData sheetId="9">
        <row r="44">
          <cell r="H44">
            <v>248</v>
          </cell>
        </row>
      </sheetData>
      <sheetData sheetId="10">
        <row r="44">
          <cell r="H44">
            <v>4297</v>
          </cell>
        </row>
      </sheetData>
      <sheetData sheetId="11"/>
      <sheetData sheetId="12">
        <row r="44">
          <cell r="H44">
            <v>183</v>
          </cell>
        </row>
      </sheetData>
      <sheetData sheetId="13">
        <row r="44">
          <cell r="H44">
            <v>81</v>
          </cell>
        </row>
      </sheetData>
      <sheetData sheetId="14">
        <row r="44">
          <cell r="H44">
            <v>275</v>
          </cell>
        </row>
      </sheetData>
    </sheetDataSet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EDELWEIS"/>
      <sheetName val="BUKIT SURGA"/>
      <sheetName val="BESAKIH"/>
      <sheetName val="TIRTAGANGGA"/>
      <sheetName val="TAMAN UJUNG"/>
      <sheetName val="TENGANAN"/>
      <sheetName val="YEH MALET"/>
      <sheetName val="LEMPUYANG"/>
      <sheetName val="BUKIT CEMARA"/>
      <sheetName val="PUTUNG"/>
      <sheetName val="CANDIDASA"/>
      <sheetName val="BUKIT ASAH"/>
      <sheetName val="PURI AGUNG"/>
      <sheetName val="PENABAN"/>
      <sheetName val="MAHAGANGGA"/>
    </sheetNames>
    <sheetDataSet>
      <sheetData sheetId="0"/>
      <sheetData sheetId="1">
        <row r="44">
          <cell r="H44">
            <v>2367</v>
          </cell>
        </row>
      </sheetData>
      <sheetData sheetId="2"/>
      <sheetData sheetId="3">
        <row r="44">
          <cell r="H44">
            <v>4909</v>
          </cell>
        </row>
      </sheetData>
      <sheetData sheetId="4">
        <row r="44">
          <cell r="H44">
            <v>4310</v>
          </cell>
        </row>
      </sheetData>
      <sheetData sheetId="5">
        <row r="44">
          <cell r="H44">
            <v>723</v>
          </cell>
        </row>
      </sheetData>
      <sheetData sheetId="6">
        <row r="44">
          <cell r="H44">
            <v>983</v>
          </cell>
        </row>
      </sheetData>
      <sheetData sheetId="7">
        <row r="44">
          <cell r="H44">
            <v>1194</v>
          </cell>
        </row>
      </sheetData>
      <sheetData sheetId="8">
        <row r="44">
          <cell r="H44">
            <v>218</v>
          </cell>
        </row>
      </sheetData>
      <sheetData sheetId="9"/>
      <sheetData sheetId="10">
        <row r="44">
          <cell r="H44">
            <v>187</v>
          </cell>
        </row>
      </sheetData>
      <sheetData sheetId="11">
        <row r="44">
          <cell r="H44">
            <v>6845</v>
          </cell>
        </row>
      </sheetData>
      <sheetData sheetId="12">
        <row r="44">
          <cell r="H44">
            <v>64</v>
          </cell>
        </row>
      </sheetData>
      <sheetData sheetId="13">
        <row r="44">
          <cell r="H44">
            <v>876</v>
          </cell>
        </row>
      </sheetData>
      <sheetData sheetId="14">
        <row r="44">
          <cell r="H44">
            <v>148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BUKIT SURGA"/>
      <sheetName val="BESAKIH"/>
      <sheetName val="TIRTAGANGGA"/>
      <sheetName val="TAMAN UJUNG"/>
      <sheetName val="TENGANAN"/>
      <sheetName val="TELAGA WAJA"/>
      <sheetName val="YEH MALET"/>
      <sheetName val="LEMPUYANG"/>
      <sheetName val="BUKIT CEMARA"/>
      <sheetName val="JEMELUK-AMED"/>
      <sheetName val="TULAMBEN"/>
      <sheetName val="CANDIDASA"/>
      <sheetName val="BUKIT ASAH"/>
      <sheetName val="EDELWEIS"/>
      <sheetName val="PURI AGUNG"/>
      <sheetName val="D.PENABAN"/>
      <sheetName val="MAHAGANGGA"/>
      <sheetName val="PADANGBAI"/>
      <sheetName val="PUTUNG"/>
    </sheetNames>
    <sheetDataSet>
      <sheetData sheetId="0">
        <row r="42">
          <cell r="H42">
            <v>85</v>
          </cell>
        </row>
      </sheetData>
      <sheetData sheetId="1">
        <row r="42">
          <cell r="H42">
            <v>9809</v>
          </cell>
        </row>
      </sheetData>
      <sheetData sheetId="2">
        <row r="42">
          <cell r="C42">
            <v>23343</v>
          </cell>
        </row>
      </sheetData>
      <sheetData sheetId="3">
        <row r="41">
          <cell r="H41">
            <v>5593</v>
          </cell>
        </row>
      </sheetData>
      <sheetData sheetId="4">
        <row r="42">
          <cell r="H42">
            <v>1159</v>
          </cell>
        </row>
      </sheetData>
      <sheetData sheetId="5">
        <row r="42">
          <cell r="H42">
            <v>103</v>
          </cell>
        </row>
      </sheetData>
      <sheetData sheetId="6">
        <row r="42">
          <cell r="H42">
            <v>24</v>
          </cell>
        </row>
      </sheetData>
      <sheetData sheetId="7">
        <row r="42">
          <cell r="H42">
            <v>22441</v>
          </cell>
        </row>
      </sheetData>
      <sheetData sheetId="8"/>
      <sheetData sheetId="9"/>
      <sheetData sheetId="10">
        <row r="42">
          <cell r="H42">
            <v>854</v>
          </cell>
        </row>
      </sheetData>
      <sheetData sheetId="11"/>
      <sheetData sheetId="12">
        <row r="42">
          <cell r="H42">
            <v>4934</v>
          </cell>
        </row>
      </sheetData>
      <sheetData sheetId="13">
        <row r="42">
          <cell r="C42">
            <v>35</v>
          </cell>
        </row>
      </sheetData>
      <sheetData sheetId="14">
        <row r="42">
          <cell r="H42">
            <v>290</v>
          </cell>
        </row>
      </sheetData>
      <sheetData sheetId="15">
        <row r="42">
          <cell r="H42">
            <v>39</v>
          </cell>
        </row>
      </sheetData>
      <sheetData sheetId="16"/>
      <sheetData sheetId="17">
        <row r="42">
          <cell r="H42">
            <v>361</v>
          </cell>
        </row>
      </sheetData>
      <sheetData sheetId="18">
        <row r="42">
          <cell r="H42">
            <v>113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EDELWEIS"/>
      <sheetName val="BUKIT SURGA"/>
      <sheetName val="BESAKIH"/>
      <sheetName val="TIRTAGANGGA"/>
      <sheetName val="TAMAN UJUNG"/>
      <sheetName val="TENGANAN"/>
      <sheetName val="TELAGA WAJA"/>
      <sheetName val="YEH MALET"/>
      <sheetName val="LEMPUYANG"/>
      <sheetName val="BUKIT CEMARA"/>
      <sheetName val="JEMELUK-AMED"/>
      <sheetName val="TULAMBEN"/>
      <sheetName val="CANDIDASA"/>
      <sheetName val="BUKIT ASAH"/>
      <sheetName val="PURI AGUNG"/>
      <sheetName val="PENABAN"/>
      <sheetName val="MAHAGANGGA"/>
      <sheetName val="PADANGBAI"/>
      <sheetName val="PUTUNG"/>
    </sheetNames>
    <sheetDataSet>
      <sheetData sheetId="0">
        <row r="42">
          <cell r="H42">
            <v>668</v>
          </cell>
        </row>
      </sheetData>
      <sheetData sheetId="1">
        <row r="42">
          <cell r="H42">
            <v>1017</v>
          </cell>
        </row>
      </sheetData>
      <sheetData sheetId="2">
        <row r="42">
          <cell r="H42">
            <v>1720</v>
          </cell>
        </row>
      </sheetData>
      <sheetData sheetId="3">
        <row r="42">
          <cell r="C42">
            <v>4414</v>
          </cell>
        </row>
      </sheetData>
      <sheetData sheetId="4">
        <row r="42">
          <cell r="H42">
            <v>4013</v>
          </cell>
        </row>
      </sheetData>
      <sheetData sheetId="5">
        <row r="42">
          <cell r="H42">
            <v>551</v>
          </cell>
        </row>
      </sheetData>
      <sheetData sheetId="6">
        <row r="42">
          <cell r="H42">
            <v>190</v>
          </cell>
        </row>
      </sheetData>
      <sheetData sheetId="7">
        <row r="42">
          <cell r="H42">
            <v>2561</v>
          </cell>
        </row>
      </sheetData>
      <sheetData sheetId="8">
        <row r="42">
          <cell r="H42">
            <v>1562</v>
          </cell>
        </row>
      </sheetData>
      <sheetData sheetId="9">
        <row r="42">
          <cell r="H42">
            <v>61</v>
          </cell>
        </row>
      </sheetData>
      <sheetData sheetId="10">
        <row r="42">
          <cell r="H42">
            <v>10</v>
          </cell>
        </row>
      </sheetData>
      <sheetData sheetId="11">
        <row r="42">
          <cell r="H42">
            <v>72</v>
          </cell>
        </row>
      </sheetData>
      <sheetData sheetId="12"/>
      <sheetData sheetId="13">
        <row r="42">
          <cell r="H42">
            <v>7587</v>
          </cell>
        </row>
      </sheetData>
      <sheetData sheetId="14">
        <row r="42">
          <cell r="H42">
            <v>23</v>
          </cell>
        </row>
      </sheetData>
      <sheetData sheetId="15">
        <row r="42">
          <cell r="H42">
            <v>999</v>
          </cell>
        </row>
      </sheetData>
      <sheetData sheetId="16"/>
      <sheetData sheetId="17"/>
      <sheetData sheetId="18">
        <row r="42">
          <cell r="H42">
            <v>335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BUKIT SURGA"/>
      <sheetName val="BESAKIH"/>
      <sheetName val="TIRTAGANGGA"/>
      <sheetName val="TAMAN UJUNG"/>
      <sheetName val="TENGANAN"/>
      <sheetName val="TELAGA WAJA"/>
      <sheetName val="YEH MALET"/>
      <sheetName val="LEMPUYANG"/>
      <sheetName val="BUKIT CEMARA"/>
      <sheetName val="JEMELUK-AMED"/>
      <sheetName val="TULAMBEN"/>
      <sheetName val="CANDIDASA"/>
      <sheetName val="BUKIT ASAH"/>
      <sheetName val="EDELWEIS"/>
      <sheetName val="PURI AGUNG"/>
      <sheetName val="D.PENABAN"/>
      <sheetName val="MAHAGANGGA"/>
      <sheetName val="PADANGBAI"/>
      <sheetName val="PUTUNG"/>
    </sheetNames>
    <sheetDataSet>
      <sheetData sheetId="0">
        <row r="44">
          <cell r="H44">
            <v>347</v>
          </cell>
        </row>
      </sheetData>
      <sheetData sheetId="1">
        <row r="44">
          <cell r="H44">
            <v>9750</v>
          </cell>
        </row>
      </sheetData>
      <sheetData sheetId="2">
        <row r="44">
          <cell r="H44">
            <v>27597</v>
          </cell>
        </row>
      </sheetData>
      <sheetData sheetId="3">
        <row r="42">
          <cell r="H42">
            <v>6612</v>
          </cell>
        </row>
      </sheetData>
      <sheetData sheetId="4">
        <row r="44">
          <cell r="H44">
            <v>1553</v>
          </cell>
        </row>
      </sheetData>
      <sheetData sheetId="5">
        <row r="44">
          <cell r="H44">
            <v>103</v>
          </cell>
        </row>
      </sheetData>
      <sheetData sheetId="6">
        <row r="44">
          <cell r="H44">
            <v>36</v>
          </cell>
        </row>
      </sheetData>
      <sheetData sheetId="7">
        <row r="44">
          <cell r="H44">
            <v>16427</v>
          </cell>
        </row>
      </sheetData>
      <sheetData sheetId="8"/>
      <sheetData sheetId="9">
        <row r="44">
          <cell r="H44">
            <v>352</v>
          </cell>
        </row>
      </sheetData>
      <sheetData sheetId="10">
        <row r="44">
          <cell r="H44">
            <v>854</v>
          </cell>
        </row>
      </sheetData>
      <sheetData sheetId="11">
        <row r="44">
          <cell r="H44">
            <v>174</v>
          </cell>
        </row>
      </sheetData>
      <sheetData sheetId="12">
        <row r="44">
          <cell r="H44">
            <v>5502</v>
          </cell>
        </row>
      </sheetData>
      <sheetData sheetId="13"/>
      <sheetData sheetId="14">
        <row r="44">
          <cell r="H44">
            <v>257</v>
          </cell>
        </row>
      </sheetData>
      <sheetData sheetId="15">
        <row r="44">
          <cell r="H44">
            <v>53</v>
          </cell>
        </row>
      </sheetData>
      <sheetData sheetId="16">
        <row r="44">
          <cell r="H44">
            <v>474</v>
          </cell>
        </row>
      </sheetData>
      <sheetData sheetId="17">
        <row r="44">
          <cell r="H44">
            <v>361</v>
          </cell>
        </row>
      </sheetData>
      <sheetData sheetId="18">
        <row r="44">
          <cell r="H44">
            <v>170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EDELWEIS"/>
      <sheetName val="BUKIT SURGA"/>
      <sheetName val="BESAKIH"/>
      <sheetName val="TIRTAGANGGA"/>
      <sheetName val="TAMAN UJUNG"/>
      <sheetName val="TENGANAN"/>
      <sheetName val="TELAGA WAJA"/>
      <sheetName val="YEH MALET"/>
      <sheetName val="LEMPUYANG"/>
      <sheetName val="BUKIT CEMARA"/>
      <sheetName val="JEMELUK-AMED"/>
      <sheetName val="TULAMBEN"/>
      <sheetName val="CANDIDASA"/>
      <sheetName val="BUKIT ASAH"/>
      <sheetName val="PURI AGUNG"/>
      <sheetName val="PENABAN"/>
      <sheetName val="MAHAGANGGA"/>
      <sheetName val="PADANGBAI"/>
      <sheetName val="PUTUNG"/>
    </sheetNames>
    <sheetDataSet>
      <sheetData sheetId="0">
        <row r="44">
          <cell r="H44">
            <v>400</v>
          </cell>
        </row>
      </sheetData>
      <sheetData sheetId="1">
        <row r="43">
          <cell r="H43">
            <v>1373</v>
          </cell>
        </row>
      </sheetData>
      <sheetData sheetId="2">
        <row r="44">
          <cell r="H44">
            <v>1009</v>
          </cell>
        </row>
      </sheetData>
      <sheetData sheetId="3">
        <row r="44">
          <cell r="H44">
            <v>3139</v>
          </cell>
        </row>
      </sheetData>
      <sheetData sheetId="4">
        <row r="44">
          <cell r="H44">
            <v>2679</v>
          </cell>
        </row>
      </sheetData>
      <sheetData sheetId="5">
        <row r="44">
          <cell r="H44">
            <v>358</v>
          </cell>
        </row>
      </sheetData>
      <sheetData sheetId="6">
        <row r="44">
          <cell r="H44">
            <v>190</v>
          </cell>
        </row>
      </sheetData>
      <sheetData sheetId="7">
        <row r="44">
          <cell r="H44">
            <v>2799</v>
          </cell>
        </row>
      </sheetData>
      <sheetData sheetId="8">
        <row r="44">
          <cell r="H44">
            <v>545</v>
          </cell>
        </row>
      </sheetData>
      <sheetData sheetId="9"/>
      <sheetData sheetId="10">
        <row r="44">
          <cell r="H44">
            <v>20</v>
          </cell>
        </row>
      </sheetData>
      <sheetData sheetId="11">
        <row r="44">
          <cell r="H44">
            <v>80</v>
          </cell>
        </row>
      </sheetData>
      <sheetData sheetId="12">
        <row r="44">
          <cell r="H44">
            <v>238</v>
          </cell>
        </row>
      </sheetData>
      <sheetData sheetId="13">
        <row r="44">
          <cell r="H44">
            <v>5138</v>
          </cell>
        </row>
      </sheetData>
      <sheetData sheetId="14">
        <row r="44">
          <cell r="H44">
            <v>19</v>
          </cell>
        </row>
      </sheetData>
      <sheetData sheetId="15">
        <row r="44">
          <cell r="H44">
            <v>293</v>
          </cell>
        </row>
      </sheetData>
      <sheetData sheetId="16">
        <row r="44">
          <cell r="H44">
            <v>230</v>
          </cell>
        </row>
      </sheetData>
      <sheetData sheetId="17"/>
      <sheetData sheetId="18">
        <row r="44">
          <cell r="H44">
            <v>145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BUKIT SURGA"/>
      <sheetName val="BESAKIH"/>
      <sheetName val="TIRTAGANGGA"/>
      <sheetName val="TAMAN UJUNG"/>
      <sheetName val="TENGANAN"/>
      <sheetName val="YEH MALET"/>
      <sheetName val="LEMPUYANG"/>
      <sheetName val="BUKIT CEMARA"/>
      <sheetName val="JEMELUK"/>
      <sheetName val="PUTUNG"/>
      <sheetName val="CANDIDASA"/>
      <sheetName val="BUKIT ASAH"/>
      <sheetName val="EDELWEIS"/>
      <sheetName val="PURI AGUNG"/>
      <sheetName val="D.PENABAN"/>
      <sheetName val="MAHAGANGGA"/>
    </sheetNames>
    <sheetDataSet>
      <sheetData sheetId="0"/>
      <sheetData sheetId="1">
        <row r="44">
          <cell r="H44">
            <v>8389</v>
          </cell>
        </row>
      </sheetData>
      <sheetData sheetId="2"/>
      <sheetData sheetId="3"/>
      <sheetData sheetId="4"/>
      <sheetData sheetId="5"/>
      <sheetData sheetId="6"/>
      <sheetData sheetId="7"/>
      <sheetData sheetId="8">
        <row r="44">
          <cell r="H44">
            <v>45</v>
          </cell>
        </row>
      </sheetData>
      <sheetData sheetId="9"/>
      <sheetData sheetId="10">
        <row r="44">
          <cell r="C44">
            <v>0</v>
          </cell>
        </row>
      </sheetData>
      <sheetData sheetId="11"/>
      <sheetData sheetId="12">
        <row r="44">
          <cell r="D44">
            <v>0</v>
          </cell>
        </row>
      </sheetData>
      <sheetData sheetId="13"/>
      <sheetData sheetId="14"/>
      <sheetData sheetId="15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EDELWEIS"/>
      <sheetName val="BUKIT SURGA"/>
      <sheetName val="BESAKIH"/>
      <sheetName val="TIRTAGANGGA"/>
      <sheetName val="TAMAN UJUNG"/>
      <sheetName val="TENGANAN"/>
      <sheetName val="YEH MALET"/>
      <sheetName val="LEMPUYANG"/>
      <sheetName val="BUKIT CEMARA"/>
      <sheetName val="PUTUNG"/>
      <sheetName val="CANDIDASA"/>
      <sheetName val="BUKIT ASAH"/>
      <sheetName val="PURI AGUNG"/>
      <sheetName val="PENABAN"/>
      <sheetName val="MAHAGANGGA"/>
    </sheetNames>
    <sheetDataSet>
      <sheetData sheetId="0">
        <row r="44">
          <cell r="H44">
            <v>95</v>
          </cell>
        </row>
      </sheetData>
      <sheetData sheetId="1"/>
      <sheetData sheetId="2">
        <row r="44">
          <cell r="H44">
            <v>2606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>
        <row r="44">
          <cell r="C44">
            <v>0</v>
          </cell>
        </row>
      </sheetData>
      <sheetData sheetId="11"/>
      <sheetData sheetId="12"/>
      <sheetData sheetId="13"/>
      <sheetData sheetId="14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BUKIT SURGA"/>
      <sheetName val="BESAKIH"/>
      <sheetName val="TIRTAGANGGA"/>
      <sheetName val="TAMAN UJUNG"/>
      <sheetName val="TENGANAN"/>
      <sheetName val="TELAGA WAJA"/>
      <sheetName val="YEH MALET"/>
      <sheetName val="LEMPUYANG"/>
      <sheetName val="BUKIT CEMARA"/>
      <sheetName val="JEMELUK"/>
      <sheetName val="PUTUNG"/>
      <sheetName val="TULAMBEN"/>
      <sheetName val="CANDIDASA"/>
      <sheetName val="BUKIT ASAH"/>
      <sheetName val="EDELWEIS"/>
      <sheetName val="PURI AGUNG"/>
      <sheetName val="D.PENABAN"/>
      <sheetName val="MAHAGANGGA"/>
      <sheetName val="PADANGBAI"/>
    </sheetNames>
    <sheetDataSet>
      <sheetData sheetId="0">
        <row r="43">
          <cell r="H43">
            <v>272</v>
          </cell>
        </row>
      </sheetData>
      <sheetData sheetId="1">
        <row r="43">
          <cell r="H43">
            <v>12818</v>
          </cell>
        </row>
      </sheetData>
      <sheetData sheetId="2">
        <row r="43">
          <cell r="H43">
            <v>33905</v>
          </cell>
        </row>
      </sheetData>
      <sheetData sheetId="3">
        <row r="42">
          <cell r="H42">
            <v>8067</v>
          </cell>
        </row>
      </sheetData>
      <sheetData sheetId="4">
        <row r="43">
          <cell r="H43">
            <v>2209</v>
          </cell>
        </row>
      </sheetData>
      <sheetData sheetId="5">
        <row r="43">
          <cell r="H43">
            <v>0</v>
          </cell>
        </row>
      </sheetData>
      <sheetData sheetId="6">
        <row r="43">
          <cell r="H43">
            <v>17</v>
          </cell>
        </row>
      </sheetData>
      <sheetData sheetId="7">
        <row r="43">
          <cell r="H43">
            <v>16630</v>
          </cell>
        </row>
      </sheetData>
      <sheetData sheetId="8"/>
      <sheetData sheetId="9"/>
      <sheetData sheetId="10">
        <row r="43">
          <cell r="H43">
            <v>215</v>
          </cell>
        </row>
      </sheetData>
      <sheetData sheetId="11">
        <row r="43">
          <cell r="H43">
            <v>0</v>
          </cell>
        </row>
      </sheetData>
      <sheetData sheetId="12">
        <row r="43">
          <cell r="H43">
            <v>327</v>
          </cell>
        </row>
      </sheetData>
      <sheetData sheetId="13">
        <row r="43">
          <cell r="H43">
            <v>7176</v>
          </cell>
        </row>
      </sheetData>
      <sheetData sheetId="14"/>
      <sheetData sheetId="15">
        <row r="43">
          <cell r="H43">
            <v>430</v>
          </cell>
        </row>
      </sheetData>
      <sheetData sheetId="16"/>
      <sheetData sheetId="17">
        <row r="43">
          <cell r="H43">
            <v>470</v>
          </cell>
        </row>
      </sheetData>
      <sheetData sheetId="18">
        <row r="43">
          <cell r="H43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66"/>
  <sheetViews>
    <sheetView tabSelected="1" topLeftCell="A25" workbookViewId="0">
      <selection activeCell="M39" sqref="M39"/>
    </sheetView>
  </sheetViews>
  <sheetFormatPr defaultRowHeight="14.25"/>
  <cols>
    <col min="1" max="1" width="4.28515625" style="1" customWidth="1"/>
    <col min="2" max="2" width="25.140625" style="1" customWidth="1"/>
    <col min="3" max="3" width="10.7109375" style="1" customWidth="1"/>
    <col min="4" max="4" width="9.7109375" style="1" customWidth="1"/>
    <col min="5" max="5" width="9.85546875" style="1" customWidth="1"/>
    <col min="6" max="7" width="9.5703125" style="1" customWidth="1"/>
    <col min="8" max="8" width="9.28515625" style="1" customWidth="1"/>
    <col min="9" max="9" width="10.28515625" style="1" customWidth="1"/>
    <col min="10" max="10" width="11.140625" style="1" customWidth="1"/>
    <col min="11" max="11" width="13.5703125" style="1" customWidth="1"/>
    <col min="12" max="16384" width="9.140625" style="1"/>
  </cols>
  <sheetData>
    <row r="1" spans="1:12" ht="15">
      <c r="A1" s="81" t="s">
        <v>53</v>
      </c>
      <c r="B1" s="81"/>
      <c r="C1" s="81"/>
      <c r="D1" s="81"/>
      <c r="E1" s="81"/>
      <c r="F1" s="81"/>
      <c r="G1" s="81"/>
      <c r="H1" s="81"/>
      <c r="I1" s="81"/>
      <c r="J1" s="81"/>
    </row>
    <row r="2" spans="1:12" ht="15">
      <c r="A2" s="81" t="s">
        <v>46</v>
      </c>
      <c r="B2" s="81"/>
      <c r="C2" s="81"/>
      <c r="D2" s="81"/>
      <c r="E2" s="81"/>
      <c r="F2" s="81"/>
      <c r="G2" s="81"/>
      <c r="H2" s="81"/>
      <c r="I2" s="81"/>
      <c r="J2" s="81"/>
    </row>
    <row r="4" spans="1:12" ht="16.5">
      <c r="A4" s="83" t="s">
        <v>0</v>
      </c>
      <c r="B4" s="83" t="s">
        <v>1</v>
      </c>
      <c r="C4" s="82" t="s">
        <v>2</v>
      </c>
      <c r="D4" s="82"/>
      <c r="E4" s="82" t="s">
        <v>3</v>
      </c>
      <c r="F4" s="82"/>
      <c r="G4" s="82" t="s">
        <v>4</v>
      </c>
      <c r="H4" s="82"/>
      <c r="I4" s="82" t="s">
        <v>5</v>
      </c>
      <c r="J4" s="82"/>
    </row>
    <row r="5" spans="1:12" ht="16.5">
      <c r="A5" s="84"/>
      <c r="B5" s="84"/>
      <c r="C5" s="38" t="s">
        <v>6</v>
      </c>
      <c r="D5" s="38" t="s">
        <v>7</v>
      </c>
      <c r="E5" s="38" t="s">
        <v>6</v>
      </c>
      <c r="F5" s="38" t="s">
        <v>7</v>
      </c>
      <c r="G5" s="38" t="s">
        <v>6</v>
      </c>
      <c r="H5" s="38" t="s">
        <v>7</v>
      </c>
      <c r="I5" s="38" t="s">
        <v>6</v>
      </c>
      <c r="J5" s="38" t="s">
        <v>7</v>
      </c>
    </row>
    <row r="6" spans="1:12">
      <c r="A6" s="2"/>
      <c r="B6" s="2"/>
      <c r="C6" s="2"/>
      <c r="D6" s="2"/>
      <c r="E6" s="2"/>
      <c r="F6" s="2"/>
      <c r="G6" s="2"/>
      <c r="H6" s="2"/>
      <c r="I6" s="2"/>
      <c r="J6" s="2"/>
    </row>
    <row r="7" spans="1:12" ht="15">
      <c r="A7" s="3" t="s">
        <v>8</v>
      </c>
      <c r="B7" s="4" t="s">
        <v>10</v>
      </c>
      <c r="C7" s="5">
        <f>[1]TIRTAGANGGA!$H$44</f>
        <v>23719</v>
      </c>
      <c r="D7" s="6">
        <f>[2]TIRTAGANGGA!$H$44</f>
        <v>6605</v>
      </c>
      <c r="E7" s="7">
        <f>[3]TIRTAGANGGA!$C$42</f>
        <v>23343</v>
      </c>
      <c r="F7" s="9">
        <f>[4]TIRTAGANGGA!$C$42</f>
        <v>4414</v>
      </c>
      <c r="G7" s="9">
        <f>[5]TIRTAGANGGA!$H$44</f>
        <v>27597</v>
      </c>
      <c r="H7" s="9">
        <f>[6]TIRTAGANGGA!$H$44</f>
        <v>3139</v>
      </c>
      <c r="I7" s="59">
        <f>C7+E7+G7</f>
        <v>74659</v>
      </c>
      <c r="J7" s="59">
        <f>D7+F7+H7</f>
        <v>14158</v>
      </c>
    </row>
    <row r="8" spans="1:12" ht="15">
      <c r="A8" s="9"/>
      <c r="B8" s="11"/>
      <c r="C8" s="9"/>
      <c r="D8" s="9"/>
      <c r="E8" s="9"/>
      <c r="F8" s="9"/>
      <c r="G8" s="9"/>
      <c r="H8" s="9"/>
      <c r="I8" s="59"/>
      <c r="J8" s="59"/>
    </row>
    <row r="9" spans="1:12" ht="15">
      <c r="A9" s="3" t="s">
        <v>9</v>
      </c>
      <c r="B9" s="44" t="s">
        <v>12</v>
      </c>
      <c r="C9" s="72">
        <f>[7]JEMELUK!$H$44</f>
        <v>45</v>
      </c>
      <c r="D9" s="72">
        <f>[2]JEMELUK!$H$44</f>
        <v>10</v>
      </c>
      <c r="E9" s="72">
        <f>[7]JEMELUK!$H$44</f>
        <v>45</v>
      </c>
      <c r="F9" s="72">
        <f>'[4]JEMELUK-AMED'!$H$42</f>
        <v>10</v>
      </c>
      <c r="G9" s="7">
        <f>'[5]JEMELUK-AMED'!$H$44</f>
        <v>352</v>
      </c>
      <c r="H9" s="7">
        <f>'[6]JEMELUK-AMED'!$H$44</f>
        <v>20</v>
      </c>
      <c r="I9" s="59">
        <f>C9+E9+G9</f>
        <v>442</v>
      </c>
      <c r="J9" s="59">
        <f>D9+F9+H9</f>
        <v>40</v>
      </c>
    </row>
    <row r="10" spans="1:12" ht="15">
      <c r="A10" s="9"/>
      <c r="B10" s="11"/>
      <c r="C10" s="9"/>
      <c r="D10" s="9"/>
      <c r="E10" s="9"/>
      <c r="F10" s="9"/>
      <c r="G10" s="9"/>
      <c r="H10" s="9"/>
      <c r="I10" s="59"/>
      <c r="J10" s="59"/>
    </row>
    <row r="11" spans="1:12" ht="15">
      <c r="A11" s="3" t="s">
        <v>11</v>
      </c>
      <c r="B11" s="11" t="s">
        <v>14</v>
      </c>
      <c r="C11" s="9">
        <f>[1]BESAKIH!$H$44</f>
        <v>9156</v>
      </c>
      <c r="D11" s="9">
        <f>[2]BESAKIH!$H$44</f>
        <v>2081</v>
      </c>
      <c r="E11" s="9">
        <f>[3]BESAKIH!$H$42</f>
        <v>9809</v>
      </c>
      <c r="F11" s="9">
        <f>[4]BESAKIH!$H$42</f>
        <v>1720</v>
      </c>
      <c r="G11" s="9">
        <f>[5]BESAKIH!$H$44</f>
        <v>9750</v>
      </c>
      <c r="H11" s="9">
        <f>[6]BESAKIH!$H$44</f>
        <v>1009</v>
      </c>
      <c r="I11" s="59">
        <f>C11+E11+G11</f>
        <v>28715</v>
      </c>
      <c r="J11" s="59">
        <f>D11+F11+H11</f>
        <v>4810</v>
      </c>
    </row>
    <row r="12" spans="1:12" ht="15">
      <c r="A12" s="9"/>
      <c r="B12" s="11"/>
      <c r="C12" s="9"/>
      <c r="D12" s="9"/>
      <c r="E12" s="9"/>
      <c r="F12" s="12"/>
      <c r="G12" s="9"/>
      <c r="H12" s="9"/>
      <c r="I12" s="59"/>
      <c r="J12" s="59"/>
    </row>
    <row r="13" spans="1:12" ht="15">
      <c r="A13" s="3" t="s">
        <v>13</v>
      </c>
      <c r="B13" s="11" t="s">
        <v>16</v>
      </c>
      <c r="C13" s="57">
        <f>'[1]TELAGA WAJA'!$H$44</f>
        <v>103</v>
      </c>
      <c r="D13" s="57">
        <f>'[2]TELAGA WAJA'!$H$44</f>
        <v>190</v>
      </c>
      <c r="E13" s="57">
        <f>'[3]TELAGA WAJA'!$H$42</f>
        <v>103</v>
      </c>
      <c r="F13" s="57">
        <f>'[4]TELAGA WAJA'!$H$42</f>
        <v>190</v>
      </c>
      <c r="G13" s="9">
        <f>'[5]TELAGA WAJA'!$H$44</f>
        <v>103</v>
      </c>
      <c r="H13" s="9">
        <f>'[6]TELAGA WAJA'!$H$44</f>
        <v>190</v>
      </c>
      <c r="I13" s="59">
        <f>C13+E13+G13</f>
        <v>309</v>
      </c>
      <c r="J13" s="59">
        <f>D13+F13+H13</f>
        <v>570</v>
      </c>
      <c r="L13" s="1" t="s">
        <v>36</v>
      </c>
    </row>
    <row r="14" spans="1:12" ht="15">
      <c r="A14" s="9"/>
      <c r="B14" s="11"/>
      <c r="C14" s="9"/>
      <c r="D14" s="9"/>
      <c r="E14" s="9"/>
      <c r="F14" s="9"/>
      <c r="G14" s="9"/>
      <c r="H14" s="9"/>
      <c r="I14" s="59"/>
      <c r="J14" s="59"/>
    </row>
    <row r="15" spans="1:12" ht="15">
      <c r="A15" s="3" t="s">
        <v>15</v>
      </c>
      <c r="B15" s="11" t="s">
        <v>18</v>
      </c>
      <c r="C15" s="9">
        <f>'[1]YEH MALET'!$H$44</f>
        <v>32</v>
      </c>
      <c r="D15" s="9">
        <f>'[2]YEH MALET'!$H$44</f>
        <v>1273</v>
      </c>
      <c r="E15" s="7">
        <f>'[3]YEH MALET'!$H$42</f>
        <v>24</v>
      </c>
      <c r="F15" s="9">
        <f>'[4]YEH MALET'!$H$42</f>
        <v>2561</v>
      </c>
      <c r="G15" s="7">
        <f>'[5]YEH MALET'!$H$44</f>
        <v>36</v>
      </c>
      <c r="H15" s="7">
        <f>'[6]YEH MALET'!$H$44</f>
        <v>2799</v>
      </c>
      <c r="I15" s="59">
        <f>C15+E15+G15</f>
        <v>92</v>
      </c>
      <c r="J15" s="59">
        <f>D15+F15+H15</f>
        <v>6633</v>
      </c>
    </row>
    <row r="16" spans="1:12" ht="15">
      <c r="A16" s="3"/>
      <c r="B16" s="11"/>
      <c r="C16" s="9"/>
      <c r="D16" s="9"/>
      <c r="E16" s="9"/>
      <c r="F16" s="9"/>
      <c r="G16" s="9"/>
      <c r="H16" s="9"/>
      <c r="I16" s="59"/>
      <c r="J16" s="59"/>
    </row>
    <row r="17" spans="1:13" ht="15">
      <c r="A17" s="3" t="s">
        <v>17</v>
      </c>
      <c r="B17" s="44" t="s">
        <v>20</v>
      </c>
      <c r="C17" s="5">
        <f>[1]TENGANAN!$H$44</f>
        <v>1029</v>
      </c>
      <c r="D17" s="5">
        <f>[2]TENGANAN!$H$44</f>
        <v>490</v>
      </c>
      <c r="E17" s="7">
        <f>[3]TENGANAN!$H$42</f>
        <v>1159</v>
      </c>
      <c r="F17" s="9">
        <f>[4]TENGANAN!$H$42</f>
        <v>551</v>
      </c>
      <c r="G17" s="7">
        <f>[5]TENGANAN!$H$44</f>
        <v>1553</v>
      </c>
      <c r="H17" s="7">
        <f>[6]TENGANAN!$H$44</f>
        <v>358</v>
      </c>
      <c r="I17" s="59">
        <f>C17+E17+G17</f>
        <v>3741</v>
      </c>
      <c r="J17" s="59">
        <f>D17+F17+H17</f>
        <v>1399</v>
      </c>
    </row>
    <row r="18" spans="1:13" ht="15">
      <c r="A18" s="3"/>
      <c r="B18" s="11"/>
      <c r="C18" s="9"/>
      <c r="D18" s="9"/>
      <c r="E18" s="9"/>
      <c r="F18" s="9"/>
      <c r="G18" s="9"/>
      <c r="H18" s="9"/>
      <c r="I18" s="59"/>
      <c r="J18" s="59"/>
    </row>
    <row r="19" spans="1:13" ht="15">
      <c r="A19" s="3" t="s">
        <v>19</v>
      </c>
      <c r="B19" s="44" t="s">
        <v>21</v>
      </c>
      <c r="C19" s="72">
        <f>[7]CANDIDASA!$C$44</f>
        <v>0</v>
      </c>
      <c r="D19" s="72">
        <f>[8]CANDIDASA!$C$44</f>
        <v>0</v>
      </c>
      <c r="E19" s="72">
        <f>[7]CANDIDASA!$C$44</f>
        <v>0</v>
      </c>
      <c r="F19" s="72">
        <f>[8]CANDIDASA!$C$44</f>
        <v>0</v>
      </c>
      <c r="G19" s="7">
        <f>[5]CANDIDASA!$H$44</f>
        <v>174</v>
      </c>
      <c r="H19" s="7">
        <f>[6]CANDIDASA!$H$44</f>
        <v>238</v>
      </c>
      <c r="I19" s="59">
        <f>C19+E19+G19</f>
        <v>174</v>
      </c>
      <c r="J19" s="59">
        <f>D19+F19+H19</f>
        <v>238</v>
      </c>
    </row>
    <row r="20" spans="1:13" ht="15">
      <c r="A20" s="3"/>
      <c r="B20" s="44"/>
      <c r="C20" s="9"/>
      <c r="D20" s="9"/>
      <c r="E20" s="9"/>
      <c r="F20" s="9"/>
      <c r="G20" s="9"/>
      <c r="H20" s="9"/>
      <c r="I20" s="59"/>
      <c r="J20" s="59"/>
    </row>
    <row r="21" spans="1:13" ht="15">
      <c r="A21" s="3">
        <v>8</v>
      </c>
      <c r="B21" s="44" t="s">
        <v>22</v>
      </c>
      <c r="C21" s="57">
        <f>[1]PADANGBAI!$H$44</f>
        <v>361</v>
      </c>
      <c r="D21" s="57">
        <v>0</v>
      </c>
      <c r="E21" s="57">
        <f>[3]PADANGBAI!$H$42</f>
        <v>361</v>
      </c>
      <c r="F21" s="57">
        <v>0</v>
      </c>
      <c r="G21" s="9">
        <f>[5]PADANGBAI!$H$44</f>
        <v>361</v>
      </c>
      <c r="H21" s="9">
        <v>0</v>
      </c>
      <c r="I21" s="59">
        <f>C21+E21+G21</f>
        <v>1083</v>
      </c>
      <c r="J21" s="59">
        <f>D21+F21+H21</f>
        <v>0</v>
      </c>
    </row>
    <row r="22" spans="1:13" ht="15">
      <c r="A22" s="3"/>
      <c r="B22" s="11"/>
      <c r="C22" s="9"/>
      <c r="D22" s="9"/>
      <c r="E22" s="9"/>
      <c r="F22" s="9"/>
      <c r="G22" s="9"/>
      <c r="H22" s="9"/>
      <c r="I22" s="59"/>
      <c r="J22" s="59"/>
    </row>
    <row r="23" spans="1:13" ht="15">
      <c r="A23" s="3">
        <v>9</v>
      </c>
      <c r="B23" s="4" t="s">
        <v>38</v>
      </c>
      <c r="C23" s="5">
        <f>'[1]BUKIT SURGA'!$H$44</f>
        <v>310</v>
      </c>
      <c r="D23" s="7">
        <f>'[2]BUKIT SURGA'!$H$44</f>
        <v>969</v>
      </c>
      <c r="E23" s="35">
        <f>'[3]BUKIT SURGA'!$H$42</f>
        <v>85</v>
      </c>
      <c r="F23" s="9">
        <f>'[4]BUKIT SURGA'!$H$42</f>
        <v>1017</v>
      </c>
      <c r="G23" s="9">
        <f>'[5]BUKIT SURGA'!$H$44</f>
        <v>347</v>
      </c>
      <c r="H23" s="9">
        <f>'[6]BUKIT SURGA'!$H$43</f>
        <v>1373</v>
      </c>
      <c r="I23" s="59">
        <f>C23+E23+G23</f>
        <v>742</v>
      </c>
      <c r="J23" s="59">
        <f>D23+F23+H23</f>
        <v>3359</v>
      </c>
    </row>
    <row r="24" spans="1:13" ht="15">
      <c r="A24" s="3"/>
      <c r="B24" s="11"/>
      <c r="C24" s="9"/>
      <c r="D24" s="9"/>
      <c r="E24" s="9"/>
      <c r="F24" s="9"/>
      <c r="G24" s="9"/>
      <c r="H24" s="9"/>
      <c r="I24" s="59"/>
      <c r="J24" s="59"/>
    </row>
    <row r="25" spans="1:13" ht="15.75" customHeight="1">
      <c r="A25" s="3">
        <v>10</v>
      </c>
      <c r="B25" s="44" t="s">
        <v>35</v>
      </c>
      <c r="C25" s="57">
        <f>[1]TULAMBEN!$H$44</f>
        <v>854</v>
      </c>
      <c r="D25" s="57">
        <f>[2]TULAMBEN!$H$44</f>
        <v>72</v>
      </c>
      <c r="E25" s="57">
        <f>[3]TULAMBEN!$H$42</f>
        <v>854</v>
      </c>
      <c r="F25" s="57">
        <f>[4]TULAMBEN!$H$42</f>
        <v>72</v>
      </c>
      <c r="G25" s="9">
        <f>[5]TULAMBEN!$H$44</f>
        <v>854</v>
      </c>
      <c r="H25" s="9">
        <f>[6]TULAMBEN!$H$44</f>
        <v>80</v>
      </c>
      <c r="I25" s="59">
        <f>C25+E25+G25</f>
        <v>2562</v>
      </c>
      <c r="J25" s="59">
        <f>D25+F25+H25</f>
        <v>224</v>
      </c>
    </row>
    <row r="26" spans="1:13" ht="15">
      <c r="A26" s="3"/>
      <c r="B26" s="11"/>
      <c r="C26" s="9"/>
      <c r="D26" s="9"/>
      <c r="E26" s="9"/>
      <c r="F26" s="9"/>
      <c r="G26" s="9"/>
      <c r="H26" s="9"/>
      <c r="I26" s="59"/>
      <c r="J26" s="59"/>
    </row>
    <row r="27" spans="1:13" ht="15">
      <c r="A27" s="3">
        <v>11</v>
      </c>
      <c r="B27" s="11" t="s">
        <v>23</v>
      </c>
      <c r="C27" s="7">
        <f>'[1]PURI AGUNG'!$G$44</f>
        <v>170</v>
      </c>
      <c r="D27" s="7">
        <f>'[2]PURI AGUNG'!$H$44</f>
        <v>80</v>
      </c>
      <c r="E27" s="7">
        <f>'[3]PURI AGUNG'!$H$42</f>
        <v>290</v>
      </c>
      <c r="F27" s="7">
        <f>'[4]PURI AGUNG'!$H$42</f>
        <v>23</v>
      </c>
      <c r="G27" s="9">
        <f>'[5]PURI AGUNG'!$H$44</f>
        <v>257</v>
      </c>
      <c r="H27" s="9">
        <f>'[6]PURI AGUNG'!$H$44</f>
        <v>19</v>
      </c>
      <c r="I27" s="59">
        <f>C27+E27+G27</f>
        <v>717</v>
      </c>
      <c r="J27" s="59">
        <f>D27+F27+H27</f>
        <v>122</v>
      </c>
    </row>
    <row r="28" spans="1:13" ht="15">
      <c r="A28" s="3"/>
      <c r="B28" s="11"/>
      <c r="C28" s="9"/>
      <c r="D28" s="9"/>
      <c r="E28" s="9"/>
      <c r="F28" s="9"/>
      <c r="G28" s="9"/>
      <c r="H28" s="9"/>
      <c r="I28" s="59"/>
      <c r="J28" s="59"/>
    </row>
    <row r="29" spans="1:13" ht="15">
      <c r="A29" s="3">
        <v>12</v>
      </c>
      <c r="B29" s="11" t="s">
        <v>24</v>
      </c>
      <c r="C29" s="9">
        <f>'[1]TAMAN UJUNG'!$H$44</f>
        <v>5551</v>
      </c>
      <c r="D29" s="9">
        <f>'[2]TAMAN UJUNG'!$H$44</f>
        <v>6135</v>
      </c>
      <c r="E29" s="8">
        <f>'[3]TAMAN UJUNG'!$H$41</f>
        <v>5593</v>
      </c>
      <c r="F29" s="9">
        <f>'[4]TAMAN UJUNG'!$H$42</f>
        <v>4013</v>
      </c>
      <c r="G29" s="9">
        <f>'[5]TAMAN UJUNG'!$H$42</f>
        <v>6612</v>
      </c>
      <c r="H29" s="9">
        <f>'[6]TAMAN UJUNG'!$H$44</f>
        <v>2679</v>
      </c>
      <c r="I29" s="59">
        <f>C29+E29+G29</f>
        <v>17756</v>
      </c>
      <c r="J29" s="59">
        <f>D29+F29+H29</f>
        <v>12827</v>
      </c>
    </row>
    <row r="30" spans="1:13" ht="15">
      <c r="A30" s="3"/>
      <c r="B30" s="11"/>
      <c r="C30" s="9"/>
      <c r="D30" s="9"/>
      <c r="E30" s="9"/>
      <c r="F30" s="9"/>
      <c r="G30" s="9"/>
      <c r="H30" s="9"/>
      <c r="I30" s="59"/>
      <c r="J30" s="59"/>
    </row>
    <row r="31" spans="1:13" ht="15">
      <c r="A31" s="3">
        <v>13</v>
      </c>
      <c r="B31" s="11" t="s">
        <v>34</v>
      </c>
      <c r="C31" s="7">
        <f>[1]EDELWEIS!$H$44</f>
        <v>33</v>
      </c>
      <c r="D31" s="9">
        <f>[2]EDELWEIS!$H$44</f>
        <v>1788</v>
      </c>
      <c r="E31" s="7">
        <f>[3]EDELWEIS!$C$42</f>
        <v>35</v>
      </c>
      <c r="F31" s="9">
        <f>[4]EDELWEIS!$H$42</f>
        <v>668</v>
      </c>
      <c r="G31" s="13">
        <v>0</v>
      </c>
      <c r="H31" s="14">
        <f>[6]EDELWEIS!$H$44</f>
        <v>400</v>
      </c>
      <c r="I31" s="59">
        <f>C31+E31+G31</f>
        <v>68</v>
      </c>
      <c r="J31" s="59">
        <f>D31+F31+H31</f>
        <v>2856</v>
      </c>
    </row>
    <row r="32" spans="1:13" ht="15">
      <c r="A32" s="15"/>
      <c r="B32" s="16"/>
      <c r="C32" s="8"/>
      <c r="D32" s="8"/>
      <c r="E32" s="14"/>
      <c r="F32" s="14"/>
      <c r="G32" s="9"/>
      <c r="H32" s="17"/>
      <c r="I32" s="59"/>
      <c r="J32" s="59"/>
      <c r="L32" s="18"/>
      <c r="M32" s="18"/>
    </row>
    <row r="33" spans="1:15" ht="15">
      <c r="A33" s="37">
        <v>14</v>
      </c>
      <c r="B33" s="19" t="s">
        <v>42</v>
      </c>
      <c r="C33" s="20">
        <f>[1]LEMPUYANG!$H$44</f>
        <v>22264</v>
      </c>
      <c r="D33" s="20">
        <f>[2]LEMPUYANG!$H$44</f>
        <v>1887</v>
      </c>
      <c r="E33" s="43">
        <f>[3]LEMPUYANG!$H$42</f>
        <v>22441</v>
      </c>
      <c r="F33" s="20">
        <f>[4]LEMPUYANG!$H$42</f>
        <v>1562</v>
      </c>
      <c r="G33" s="9">
        <f>[5]LEMPUYANG!$H$44</f>
        <v>16427</v>
      </c>
      <c r="H33" s="17">
        <f>[6]LEMPUYANG!$H$44</f>
        <v>545</v>
      </c>
      <c r="I33" s="59">
        <f>C33+E33+G33</f>
        <v>61132</v>
      </c>
      <c r="J33" s="59">
        <f>D33+F33+H33</f>
        <v>3994</v>
      </c>
    </row>
    <row r="34" spans="1:15" ht="15">
      <c r="A34" s="15"/>
      <c r="B34" s="19"/>
      <c r="C34" s="21"/>
      <c r="D34" s="21"/>
      <c r="E34" s="42"/>
      <c r="F34" s="21"/>
      <c r="G34" s="9"/>
      <c r="H34" s="17"/>
      <c r="I34" s="59"/>
      <c r="J34" s="59"/>
    </row>
    <row r="35" spans="1:15" ht="15">
      <c r="A35" s="41">
        <v>15</v>
      </c>
      <c r="B35" s="22" t="s">
        <v>25</v>
      </c>
      <c r="C35" s="21">
        <f>'[1]BUKIT ASAH'!$H$44</f>
        <v>20</v>
      </c>
      <c r="D35" s="20">
        <f>'[2]BUKIT ASAH'!$H$44</f>
        <v>10</v>
      </c>
      <c r="E35" s="42">
        <f>'[3]BUKIT ASAH'!$H$42</f>
        <v>4934</v>
      </c>
      <c r="F35" s="21">
        <f>'[4]BUKIT ASAH'!$H$42</f>
        <v>7587</v>
      </c>
      <c r="G35" s="9">
        <f>'[5]BUKIT ASAH'!$H$44</f>
        <v>5502</v>
      </c>
      <c r="H35" s="17">
        <f>'[6]BUKIT ASAH'!$H$44</f>
        <v>5138</v>
      </c>
      <c r="I35" s="59">
        <f>C35+E35+G35</f>
        <v>10456</v>
      </c>
      <c r="J35" s="59">
        <f>D35+F35+H35</f>
        <v>12735</v>
      </c>
    </row>
    <row r="36" spans="1:15" ht="15">
      <c r="A36" s="14"/>
      <c r="B36" s="22"/>
      <c r="C36" s="20"/>
      <c r="D36" s="20"/>
      <c r="E36" s="42"/>
      <c r="F36" s="21"/>
      <c r="G36" s="9"/>
      <c r="H36" s="17"/>
      <c r="I36" s="59"/>
      <c r="J36" s="59"/>
    </row>
    <row r="37" spans="1:15" ht="15">
      <c r="A37" s="14">
        <v>16</v>
      </c>
      <c r="B37" s="22" t="s">
        <v>39</v>
      </c>
      <c r="C37" s="21">
        <v>0</v>
      </c>
      <c r="D37" s="6">
        <v>0</v>
      </c>
      <c r="E37" s="21">
        <v>0</v>
      </c>
      <c r="F37" s="21">
        <f>'[4]BUKIT CEMARA'!$H$42</f>
        <v>61</v>
      </c>
      <c r="G37" s="9">
        <v>0</v>
      </c>
      <c r="H37" s="17">
        <v>0</v>
      </c>
      <c r="I37" s="59">
        <f>C37+E37+G37</f>
        <v>0</v>
      </c>
      <c r="J37" s="59">
        <f>D37+F37+H37</f>
        <v>61</v>
      </c>
      <c r="O37" s="1" t="s">
        <v>43</v>
      </c>
    </row>
    <row r="38" spans="1:15" ht="15">
      <c r="A38" s="14"/>
      <c r="B38" s="22"/>
      <c r="C38" s="21"/>
      <c r="D38" s="23"/>
      <c r="E38" s="21"/>
      <c r="F38" s="21"/>
      <c r="G38" s="9"/>
      <c r="H38" s="17"/>
      <c r="I38" s="59"/>
      <c r="J38" s="59"/>
    </row>
    <row r="39" spans="1:15" ht="15">
      <c r="A39" s="14">
        <v>17</v>
      </c>
      <c r="B39" s="56" t="s">
        <v>49</v>
      </c>
      <c r="C39" s="21">
        <f>[1]D.PENABAN!$H$44</f>
        <v>24</v>
      </c>
      <c r="D39" s="57">
        <f>[2]PENABAN!$H$44</f>
        <v>543</v>
      </c>
      <c r="E39" s="21">
        <f>[3]D.PENABAN!$H$42</f>
        <v>39</v>
      </c>
      <c r="F39" s="21">
        <f>[4]PENABAN!$H$42</f>
        <v>999</v>
      </c>
      <c r="G39" s="9">
        <f>[5]D.PENABAN!$H$44</f>
        <v>53</v>
      </c>
      <c r="H39" s="17">
        <f>[6]PENABAN!$H$44</f>
        <v>293</v>
      </c>
      <c r="I39" s="59">
        <f>C39+E39+G39</f>
        <v>116</v>
      </c>
      <c r="J39" s="59">
        <f>D39+F39+H39</f>
        <v>1835</v>
      </c>
    </row>
    <row r="40" spans="1:15" ht="15">
      <c r="A40" s="14"/>
      <c r="B40" s="56"/>
      <c r="C40" s="21"/>
      <c r="D40" s="57"/>
      <c r="E40" s="21"/>
      <c r="F40" s="21"/>
      <c r="G40" s="9"/>
      <c r="H40" s="17"/>
      <c r="I40" s="59"/>
      <c r="J40" s="59"/>
    </row>
    <row r="41" spans="1:15" ht="15">
      <c r="A41" s="14">
        <v>18</v>
      </c>
      <c r="B41" s="56" t="s">
        <v>50</v>
      </c>
      <c r="C41" s="21">
        <f>[1]MAHAGANGGA!$H$44</f>
        <v>331</v>
      </c>
      <c r="D41" s="57">
        <f>[2]MAHAGANGGA!$H$44</f>
        <v>455</v>
      </c>
      <c r="E41" s="21">
        <f>[1]MAHAGANGGA!$H$44</f>
        <v>331</v>
      </c>
      <c r="F41" s="57">
        <f>[2]MAHAGANGGA!$H$44</f>
        <v>455</v>
      </c>
      <c r="G41" s="9">
        <f>[5]MAHAGANGGA!$H$44</f>
        <v>474</v>
      </c>
      <c r="H41" s="17">
        <f>[6]MAHAGANGGA!$H$44</f>
        <v>230</v>
      </c>
      <c r="I41" s="59">
        <f>C41+E41+G41</f>
        <v>1136</v>
      </c>
      <c r="J41" s="59">
        <f>D41+F41+H41</f>
        <v>1140</v>
      </c>
    </row>
    <row r="42" spans="1:15" ht="15">
      <c r="A42" s="14"/>
      <c r="B42" s="54"/>
      <c r="C42" s="55"/>
      <c r="D42" s="57"/>
      <c r="E42" s="55"/>
      <c r="F42" s="21"/>
      <c r="G42" s="9"/>
      <c r="H42" s="17"/>
      <c r="I42" s="59"/>
      <c r="J42" s="59"/>
    </row>
    <row r="43" spans="1:15" ht="15">
      <c r="A43" s="14">
        <v>19</v>
      </c>
      <c r="B43" s="54" t="s">
        <v>52</v>
      </c>
      <c r="C43" s="55">
        <f>[1]PUTUNG!$H$44</f>
        <v>152</v>
      </c>
      <c r="D43" s="57">
        <f>[2]PUTUNG!$H$44</f>
        <v>325</v>
      </c>
      <c r="E43" s="55">
        <f>[3]PUTUNG!$H$42</f>
        <v>113</v>
      </c>
      <c r="F43" s="21">
        <f>[4]PUTUNG!$H$42</f>
        <v>335</v>
      </c>
      <c r="G43" s="9">
        <f>[5]PUTUNG!$H$44</f>
        <v>170</v>
      </c>
      <c r="H43" s="17">
        <f>[6]PUTUNG!$H$44</f>
        <v>145</v>
      </c>
      <c r="I43" s="59">
        <f>C43+E43+G43</f>
        <v>435</v>
      </c>
      <c r="J43" s="59">
        <f>D43+F43+H43</f>
        <v>805</v>
      </c>
      <c r="K43" s="26"/>
    </row>
    <row r="44" spans="1:15" ht="15">
      <c r="A44" s="14"/>
      <c r="B44" s="54"/>
      <c r="C44" s="55"/>
      <c r="D44" s="57"/>
      <c r="E44" s="55"/>
      <c r="F44" s="21"/>
      <c r="G44" s="9"/>
      <c r="H44" s="17"/>
      <c r="I44" s="59"/>
      <c r="J44" s="59"/>
    </row>
    <row r="45" spans="1:15" ht="16.5">
      <c r="A45" s="24"/>
      <c r="B45" s="25" t="s">
        <v>37</v>
      </c>
      <c r="C45" s="58">
        <f t="shared" ref="C45:J45" si="0">SUM(C7:C43)</f>
        <v>64154</v>
      </c>
      <c r="D45" s="58">
        <f t="shared" si="0"/>
        <v>22913</v>
      </c>
      <c r="E45" s="58">
        <f t="shared" si="0"/>
        <v>69559</v>
      </c>
      <c r="F45" s="58">
        <f t="shared" si="0"/>
        <v>26238</v>
      </c>
      <c r="G45" s="58">
        <f t="shared" si="0"/>
        <v>70622</v>
      </c>
      <c r="H45" s="58">
        <f t="shared" si="0"/>
        <v>18655</v>
      </c>
      <c r="I45" s="74">
        <f t="shared" si="0"/>
        <v>204335</v>
      </c>
      <c r="J45" s="75">
        <f t="shared" si="0"/>
        <v>67806</v>
      </c>
    </row>
    <row r="46" spans="1:15" ht="15">
      <c r="A46" s="27"/>
      <c r="B46" s="28"/>
      <c r="D46" s="29"/>
      <c r="E46" s="30"/>
      <c r="F46" s="30"/>
      <c r="G46" s="30"/>
      <c r="H46" s="30"/>
      <c r="I46" s="60"/>
      <c r="J46" s="61"/>
    </row>
    <row r="47" spans="1:15" ht="15">
      <c r="A47" s="27"/>
      <c r="B47" s="28"/>
      <c r="C47" s="31"/>
      <c r="D47" s="31"/>
      <c r="E47" s="28"/>
      <c r="F47" s="28"/>
      <c r="G47" s="28"/>
      <c r="H47" s="28"/>
      <c r="I47" s="62"/>
      <c r="J47" s="63"/>
    </row>
    <row r="48" spans="1:15" ht="15">
      <c r="A48" s="27"/>
      <c r="B48" s="28"/>
      <c r="C48" s="28"/>
      <c r="D48" s="28"/>
      <c r="E48" s="85" t="s">
        <v>26</v>
      </c>
      <c r="F48" s="85"/>
      <c r="G48" s="85"/>
      <c r="H48" s="85"/>
      <c r="I48" s="86">
        <f>SUM(I45:J45)</f>
        <v>272141</v>
      </c>
      <c r="J48" s="87"/>
    </row>
    <row r="49" spans="1:10" ht="15" customHeight="1">
      <c r="A49" s="32"/>
      <c r="B49" s="33"/>
      <c r="C49" s="33"/>
      <c r="D49" s="33"/>
      <c r="E49" s="33"/>
      <c r="F49" s="33"/>
      <c r="G49" s="33"/>
      <c r="H49" s="33"/>
      <c r="I49" s="33"/>
      <c r="J49" s="34"/>
    </row>
    <row r="50" spans="1:10" ht="15" customHeight="1">
      <c r="A50" s="35"/>
      <c r="G50" s="80"/>
      <c r="H50" s="80"/>
      <c r="I50" s="80"/>
      <c r="J50" s="80"/>
    </row>
    <row r="51" spans="1:10">
      <c r="A51" s="35"/>
      <c r="G51" s="52"/>
      <c r="H51" s="53"/>
      <c r="I51" s="53"/>
      <c r="J51" s="53"/>
    </row>
    <row r="52" spans="1:10">
      <c r="A52" s="35"/>
      <c r="G52" s="52"/>
      <c r="H52" s="53"/>
      <c r="I52" s="53"/>
      <c r="J52" s="53"/>
    </row>
    <row r="53" spans="1:10" ht="15" customHeight="1">
      <c r="A53" s="35"/>
      <c r="G53" s="88"/>
      <c r="H53" s="88"/>
      <c r="I53" s="88"/>
      <c r="J53" s="88"/>
    </row>
    <row r="54" spans="1:10" ht="15" customHeight="1">
      <c r="A54" s="35"/>
      <c r="G54" s="80"/>
      <c r="H54" s="80"/>
      <c r="I54" s="80"/>
      <c r="J54" s="80"/>
    </row>
    <row r="55" spans="1:10" ht="15" customHeight="1">
      <c r="A55" s="35"/>
      <c r="G55" s="80"/>
      <c r="H55" s="80"/>
      <c r="I55" s="80"/>
      <c r="J55" s="80"/>
    </row>
    <row r="56" spans="1:10">
      <c r="A56" s="35"/>
    </row>
    <row r="59" spans="1:10">
      <c r="B59" s="78"/>
      <c r="C59" s="78"/>
      <c r="D59" s="78"/>
      <c r="E59" s="78"/>
    </row>
    <row r="60" spans="1:10">
      <c r="B60" s="78"/>
      <c r="C60" s="78"/>
      <c r="D60" s="78"/>
      <c r="E60" s="78"/>
    </row>
    <row r="61" spans="1:10">
      <c r="B61" s="39"/>
    </row>
    <row r="62" spans="1:10">
      <c r="B62" s="39"/>
    </row>
    <row r="63" spans="1:10">
      <c r="B63" s="39"/>
    </row>
    <row r="64" spans="1:10" ht="15">
      <c r="B64" s="79"/>
      <c r="C64" s="79"/>
      <c r="D64" s="79"/>
      <c r="E64" s="79"/>
    </row>
    <row r="65" spans="2:5">
      <c r="B65" s="78"/>
      <c r="C65" s="78"/>
      <c r="D65" s="78"/>
      <c r="E65" s="78"/>
    </row>
    <row r="66" spans="2:5">
      <c r="B66" s="78"/>
      <c r="C66" s="78"/>
      <c r="D66" s="78"/>
      <c r="E66" s="78"/>
    </row>
  </sheetData>
  <mergeCells count="19">
    <mergeCell ref="G55:J55"/>
    <mergeCell ref="A1:J1"/>
    <mergeCell ref="A2:J2"/>
    <mergeCell ref="C4:D4"/>
    <mergeCell ref="E4:F4"/>
    <mergeCell ref="G4:H4"/>
    <mergeCell ref="I4:J4"/>
    <mergeCell ref="A4:A5"/>
    <mergeCell ref="B4:B5"/>
    <mergeCell ref="E48:H48"/>
    <mergeCell ref="I48:J48"/>
    <mergeCell ref="G50:J50"/>
    <mergeCell ref="G53:J53"/>
    <mergeCell ref="G54:J54"/>
    <mergeCell ref="B59:E59"/>
    <mergeCell ref="B60:E60"/>
    <mergeCell ref="B64:E64"/>
    <mergeCell ref="B65:E65"/>
    <mergeCell ref="B66:E66"/>
  </mergeCells>
  <pageMargins left="0.51181102362204722" right="0.31496062992125984" top="0.74803149606299213" bottom="0.74803149606299213" header="0.31496062992125984" footer="0.31496062992125984"/>
  <pageSetup paperSize="5" scale="85" orientation="portrait" verticalDpi="0" r:id="rId1"/>
  <rowBreaks count="1" manualBreakCount="1">
    <brk id="5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N60"/>
  <sheetViews>
    <sheetView topLeftCell="A22" workbookViewId="0">
      <selection activeCell="H45" sqref="H45"/>
    </sheetView>
  </sheetViews>
  <sheetFormatPr defaultRowHeight="14.25"/>
  <cols>
    <col min="1" max="1" width="4.28515625" style="1" customWidth="1"/>
    <col min="2" max="2" width="25.140625" style="1" customWidth="1"/>
    <col min="3" max="3" width="10.28515625" style="1" customWidth="1"/>
    <col min="4" max="4" width="9.7109375" style="1" customWidth="1"/>
    <col min="5" max="5" width="9.85546875" style="1" customWidth="1"/>
    <col min="6" max="7" width="9.5703125" style="1" customWidth="1"/>
    <col min="8" max="8" width="9.28515625" style="1" customWidth="1"/>
    <col min="9" max="9" width="10.28515625" style="1" customWidth="1"/>
    <col min="10" max="10" width="12.7109375" style="1" customWidth="1"/>
    <col min="11" max="11" width="13.5703125" style="1" customWidth="1"/>
    <col min="12" max="16384" width="9.140625" style="1"/>
  </cols>
  <sheetData>
    <row r="1" spans="1:12" ht="15">
      <c r="A1" s="81" t="s">
        <v>53</v>
      </c>
      <c r="B1" s="81"/>
      <c r="C1" s="81"/>
      <c r="D1" s="81"/>
      <c r="E1" s="81"/>
      <c r="F1" s="81"/>
      <c r="G1" s="81"/>
      <c r="H1" s="81"/>
      <c r="I1" s="81"/>
      <c r="J1" s="81"/>
    </row>
    <row r="2" spans="1:12" ht="15">
      <c r="A2" s="81" t="s">
        <v>45</v>
      </c>
      <c r="B2" s="81"/>
      <c r="C2" s="81"/>
      <c r="D2" s="81"/>
      <c r="E2" s="81"/>
      <c r="F2" s="81"/>
      <c r="G2" s="81"/>
      <c r="H2" s="81"/>
      <c r="I2" s="81"/>
      <c r="J2" s="81"/>
    </row>
    <row r="4" spans="1:12" ht="16.5">
      <c r="A4" s="83" t="s">
        <v>0</v>
      </c>
      <c r="B4" s="83" t="s">
        <v>1</v>
      </c>
      <c r="C4" s="82" t="s">
        <v>27</v>
      </c>
      <c r="D4" s="82"/>
      <c r="E4" s="82" t="s">
        <v>28</v>
      </c>
      <c r="F4" s="82"/>
      <c r="G4" s="82" t="s">
        <v>29</v>
      </c>
      <c r="H4" s="82"/>
      <c r="I4" s="82" t="s">
        <v>5</v>
      </c>
      <c r="J4" s="82"/>
    </row>
    <row r="5" spans="1:12" ht="16.5">
      <c r="A5" s="84"/>
      <c r="B5" s="84"/>
      <c r="C5" s="36" t="s">
        <v>6</v>
      </c>
      <c r="D5" s="36" t="s">
        <v>7</v>
      </c>
      <c r="E5" s="36" t="s">
        <v>6</v>
      </c>
      <c r="F5" s="36" t="s">
        <v>7</v>
      </c>
      <c r="G5" s="36" t="s">
        <v>6</v>
      </c>
      <c r="H5" s="36" t="s">
        <v>7</v>
      </c>
      <c r="I5" s="36" t="s">
        <v>6</v>
      </c>
      <c r="J5" s="36" t="s">
        <v>7</v>
      </c>
    </row>
    <row r="6" spans="1:12">
      <c r="A6" s="2"/>
      <c r="B6" s="2"/>
      <c r="C6" s="2"/>
      <c r="D6" s="2"/>
      <c r="E6" s="2"/>
      <c r="F6" s="2"/>
      <c r="G6" s="2"/>
      <c r="H6" s="2"/>
      <c r="I6" s="40"/>
      <c r="J6" s="40"/>
    </row>
    <row r="7" spans="1:12" ht="15">
      <c r="A7" s="3" t="s">
        <v>8</v>
      </c>
      <c r="B7" s="4" t="s">
        <v>10</v>
      </c>
      <c r="C7" s="5">
        <f>[9]TIRTAGANGGA!$H$43</f>
        <v>33905</v>
      </c>
      <c r="D7" s="6">
        <f>[10]TIRTAGANGGA!$H$43</f>
        <v>6802</v>
      </c>
      <c r="E7" s="7">
        <f>[11]TIRTAGANGGA!$H$44</f>
        <v>41463</v>
      </c>
      <c r="F7" s="9">
        <f>[12]TIRTAGANGGA!$H$44</f>
        <v>4476</v>
      </c>
      <c r="G7" s="9">
        <f>[13]TIRTAGANGGA!$H$43</f>
        <v>37740</v>
      </c>
      <c r="H7" s="9">
        <f>[14]TIRTAGANGGA!$H$43</f>
        <v>5231</v>
      </c>
      <c r="I7" s="59">
        <f>C7+E7+G7</f>
        <v>113108</v>
      </c>
      <c r="J7" s="59">
        <f>D7+F7+H7</f>
        <v>16509</v>
      </c>
    </row>
    <row r="8" spans="1:12" ht="15">
      <c r="A8" s="9"/>
      <c r="B8" s="11"/>
      <c r="C8" s="9"/>
      <c r="D8" s="9"/>
      <c r="E8" s="9"/>
      <c r="F8" s="9"/>
      <c r="G8" s="9"/>
      <c r="H8" s="9"/>
      <c r="I8" s="59"/>
      <c r="J8" s="59"/>
    </row>
    <row r="9" spans="1:12" ht="15">
      <c r="A9" s="3" t="s">
        <v>9</v>
      </c>
      <c r="B9" s="44" t="s">
        <v>12</v>
      </c>
      <c r="C9" s="9">
        <v>0</v>
      </c>
      <c r="D9" s="9">
        <f>[10]JEMELUK!$H$43</f>
        <v>27</v>
      </c>
      <c r="E9" s="7">
        <f>'[5]JEMELUK-AMED'!$H$44</f>
        <v>352</v>
      </c>
      <c r="F9" s="7">
        <f>'[6]JEMELUK-AMED'!$H$44</f>
        <v>20</v>
      </c>
      <c r="G9" s="7">
        <f>[13]JEMELUK!$H$43</f>
        <v>405</v>
      </c>
      <c r="H9" s="7">
        <f>[14]JEMELUK!$H$43</f>
        <v>18</v>
      </c>
      <c r="I9" s="59">
        <f>C9+E9+G9</f>
        <v>757</v>
      </c>
      <c r="J9" s="59">
        <f>D9+F9+H9</f>
        <v>65</v>
      </c>
    </row>
    <row r="10" spans="1:12" ht="15">
      <c r="A10" s="9"/>
      <c r="B10" s="11"/>
      <c r="C10" s="9"/>
      <c r="D10" s="9"/>
      <c r="E10" s="9"/>
      <c r="F10" s="9"/>
      <c r="G10" s="9"/>
      <c r="H10" s="9"/>
      <c r="I10" s="59"/>
      <c r="J10" s="59"/>
    </row>
    <row r="11" spans="1:12" ht="15">
      <c r="A11" s="3" t="s">
        <v>11</v>
      </c>
      <c r="B11" s="11" t="s">
        <v>14</v>
      </c>
      <c r="C11" s="9">
        <f>[9]BESAKIH!$H$43</f>
        <v>12818</v>
      </c>
      <c r="D11" s="9">
        <f>[10]BESAKIH!$H$43</f>
        <v>2339</v>
      </c>
      <c r="E11" s="9">
        <f>[11]BESAKIH!$C$44</f>
        <v>18432</v>
      </c>
      <c r="F11" s="9">
        <f>[12]BESAKIH!$C$44</f>
        <v>2347</v>
      </c>
      <c r="G11" s="9">
        <f>[13]BESAKIH!$H$43</f>
        <v>17740</v>
      </c>
      <c r="H11" s="9">
        <f>[14]BESAKIH!$H$43</f>
        <v>2362</v>
      </c>
      <c r="I11" s="59">
        <f>C11+E11+G11</f>
        <v>48990</v>
      </c>
      <c r="J11" s="59">
        <f>D11+F11+H11</f>
        <v>7048</v>
      </c>
    </row>
    <row r="12" spans="1:12" ht="15">
      <c r="A12" s="9"/>
      <c r="B12" s="11"/>
      <c r="C12" s="9"/>
      <c r="D12" s="9"/>
      <c r="E12" s="9"/>
      <c r="F12" s="12"/>
      <c r="G12" s="9"/>
      <c r="H12" s="9"/>
      <c r="I12" s="59"/>
      <c r="J12" s="59"/>
    </row>
    <row r="13" spans="1:12" ht="15">
      <c r="A13" s="3" t="s">
        <v>13</v>
      </c>
      <c r="B13" s="11" t="s">
        <v>16</v>
      </c>
      <c r="C13" s="9">
        <f>'[9]TELAGA WAJA'!$H$43</f>
        <v>0</v>
      </c>
      <c r="D13" s="7">
        <f>'[10]TELAGA WAJA'!$H$43</f>
        <v>319</v>
      </c>
      <c r="E13" s="9">
        <f>'[11]TELAGA WAJA'!$H$44</f>
        <v>122</v>
      </c>
      <c r="F13" s="9">
        <f>'[6]TELAGA WAJA'!$H$44</f>
        <v>190</v>
      </c>
      <c r="G13" s="9">
        <f>'[13]TELAGA WAJA'!$H$43</f>
        <v>188</v>
      </c>
      <c r="H13" s="9">
        <f>'[14]TELAGA WAJA'!$H$43</f>
        <v>137</v>
      </c>
      <c r="I13" s="59">
        <f>C13+E13+G13</f>
        <v>310</v>
      </c>
      <c r="J13" s="59">
        <f>D13+F13+H13</f>
        <v>646</v>
      </c>
      <c r="L13" s="1" t="s">
        <v>36</v>
      </c>
    </row>
    <row r="14" spans="1:12" ht="15">
      <c r="A14" s="9"/>
      <c r="B14" s="11"/>
      <c r="C14" s="9"/>
      <c r="D14" s="9"/>
      <c r="E14" s="9"/>
      <c r="F14" s="9"/>
      <c r="G14" s="9"/>
      <c r="H14" s="9"/>
      <c r="I14" s="59"/>
      <c r="J14" s="59"/>
    </row>
    <row r="15" spans="1:12" ht="15">
      <c r="A15" s="3" t="s">
        <v>15</v>
      </c>
      <c r="B15" s="11" t="s">
        <v>18</v>
      </c>
      <c r="C15" s="9">
        <f>'[9]YEH MALET'!$H$43</f>
        <v>17</v>
      </c>
      <c r="D15" s="9">
        <f>'[10]YEH MALET'!$H$43</f>
        <v>1045</v>
      </c>
      <c r="E15" s="7">
        <f>'[11]YEH MALET'!$H$44</f>
        <v>32</v>
      </c>
      <c r="F15" s="9">
        <f>'[12]YEH MALET'!$H$44</f>
        <v>967</v>
      </c>
      <c r="G15" s="7">
        <f>'[13]YEH MALET'!$H$43</f>
        <v>33</v>
      </c>
      <c r="H15" s="7">
        <f>'[14]YEH MALET'!$H$43</f>
        <v>948</v>
      </c>
      <c r="I15" s="59">
        <f>C15+E15+G15</f>
        <v>82</v>
      </c>
      <c r="J15" s="59">
        <f>D15+F15+H15</f>
        <v>2960</v>
      </c>
    </row>
    <row r="16" spans="1:12" ht="15">
      <c r="A16" s="3"/>
      <c r="B16" s="11"/>
      <c r="C16" s="9"/>
      <c r="D16" s="9"/>
      <c r="E16" s="9"/>
      <c r="F16" s="9"/>
      <c r="G16" s="9"/>
      <c r="H16" s="9"/>
      <c r="I16" s="59"/>
      <c r="J16" s="59"/>
    </row>
    <row r="17" spans="1:13">
      <c r="A17" s="3" t="s">
        <v>17</v>
      </c>
      <c r="B17" s="44" t="s">
        <v>20</v>
      </c>
      <c r="C17" s="8">
        <f>[9]TENGANAN!$H$43</f>
        <v>2209</v>
      </c>
      <c r="D17" s="8">
        <f>[10]TENGANAN!$C$43</f>
        <v>605</v>
      </c>
      <c r="E17" s="7">
        <f>[11]TENGANAN!$H$44</f>
        <v>3661</v>
      </c>
      <c r="F17" s="9">
        <f>[12]TENGANAN!$H$44</f>
        <v>704</v>
      </c>
      <c r="G17" s="7">
        <f>[13]TENGANAN!$H$43</f>
        <v>3151</v>
      </c>
      <c r="H17" s="7">
        <f>[14]TENGANAN!$H$43</f>
        <v>1463</v>
      </c>
      <c r="I17" s="73">
        <f>C17+E17+G17</f>
        <v>9021</v>
      </c>
      <c r="J17" s="73">
        <f>D17+F17+H17</f>
        <v>2772</v>
      </c>
      <c r="L17" s="18"/>
    </row>
    <row r="18" spans="1:13" ht="15">
      <c r="A18" s="3"/>
      <c r="B18" s="11"/>
      <c r="C18" s="9"/>
      <c r="D18" s="9"/>
      <c r="E18" s="9"/>
      <c r="F18" s="9"/>
      <c r="G18" s="9"/>
      <c r="H18" s="9"/>
      <c r="I18" s="59"/>
      <c r="J18" s="59"/>
    </row>
    <row r="19" spans="1:13" ht="15">
      <c r="A19" s="3" t="s">
        <v>19</v>
      </c>
      <c r="B19" s="44" t="s">
        <v>21</v>
      </c>
      <c r="C19" s="7">
        <f>[9]CANDIDASA!$H$43</f>
        <v>327</v>
      </c>
      <c r="D19" s="7">
        <f>[10]CANDIDASA!$H$43</f>
        <v>242</v>
      </c>
      <c r="E19" s="7">
        <f>[11]CANDIDASA!$C$44</f>
        <v>294</v>
      </c>
      <c r="F19" s="7">
        <f>[12]CANDIDASA!$C$44</f>
        <v>281</v>
      </c>
      <c r="G19" s="7">
        <f>[13]CANDIDASA!$H$43</f>
        <v>316</v>
      </c>
      <c r="H19" s="7">
        <f>[14]CANDIDASA!$H$43</f>
        <v>221</v>
      </c>
      <c r="I19" s="59">
        <f>C19+E19+G19</f>
        <v>937</v>
      </c>
      <c r="J19" s="59">
        <f>D19+F19+H19</f>
        <v>744</v>
      </c>
    </row>
    <row r="20" spans="1:13" ht="15">
      <c r="A20" s="3"/>
      <c r="B20" s="44"/>
      <c r="C20" s="9"/>
      <c r="D20" s="9"/>
      <c r="E20" s="9"/>
      <c r="F20" s="9"/>
      <c r="G20" s="9"/>
      <c r="H20" s="9"/>
      <c r="I20" s="59"/>
      <c r="J20" s="59"/>
    </row>
    <row r="21" spans="1:13" ht="15">
      <c r="A21" s="3">
        <v>8</v>
      </c>
      <c r="B21" s="44" t="s">
        <v>22</v>
      </c>
      <c r="C21" s="7">
        <f>[9]PADANGBAI!$H$43</f>
        <v>0</v>
      </c>
      <c r="D21" s="7">
        <f>[10]PADANGBAI!$H$43</f>
        <v>19</v>
      </c>
      <c r="E21" s="9">
        <f>[5]PADANGBAI!$H$44</f>
        <v>361</v>
      </c>
      <c r="F21" s="9">
        <v>0</v>
      </c>
      <c r="G21" s="9">
        <f>[13]PADANGBAI!$H$43</f>
        <v>555</v>
      </c>
      <c r="H21" s="9">
        <f>[14]PADANGBAI!$H$43</f>
        <v>0</v>
      </c>
      <c r="I21" s="59">
        <f>C21+E21+G21</f>
        <v>916</v>
      </c>
      <c r="J21" s="59">
        <f>D21+F21+H21</f>
        <v>19</v>
      </c>
    </row>
    <row r="22" spans="1:13" ht="15">
      <c r="A22" s="3"/>
      <c r="B22" s="11"/>
      <c r="C22" s="9"/>
      <c r="D22" s="9"/>
      <c r="E22" s="9"/>
      <c r="F22" s="9"/>
      <c r="G22" s="9"/>
      <c r="H22" s="9"/>
      <c r="I22" s="59"/>
      <c r="J22" s="59"/>
    </row>
    <row r="23" spans="1:13" ht="15">
      <c r="A23" s="3">
        <v>9</v>
      </c>
      <c r="B23" s="4" t="s">
        <v>38</v>
      </c>
      <c r="C23" s="5">
        <f>'[9]BUKIT SURGA'!$H$43</f>
        <v>272</v>
      </c>
      <c r="D23" s="7">
        <f>'[10]BUKIT SURGA'!$H$43</f>
        <v>824</v>
      </c>
      <c r="E23" s="35">
        <f>'[11]BUKIT SURGA'!$H$44</f>
        <v>83</v>
      </c>
      <c r="F23" s="9">
        <f>'[12]BUKIT SURGA'!$H$44</f>
        <v>612</v>
      </c>
      <c r="G23" s="9">
        <f>'[13]BUKIT SURGA'!$H$43</f>
        <v>52</v>
      </c>
      <c r="H23" s="9">
        <f>'[14]BUKIT SURGA'!$H$43</f>
        <v>821</v>
      </c>
      <c r="I23" s="59">
        <f>C23+E23+G23</f>
        <v>407</v>
      </c>
      <c r="J23" s="59">
        <f>D23+F23+H23</f>
        <v>2257</v>
      </c>
    </row>
    <row r="24" spans="1:13" ht="15">
      <c r="A24" s="3"/>
      <c r="B24" s="11"/>
      <c r="C24" s="9"/>
      <c r="D24" s="9"/>
      <c r="E24" s="9"/>
      <c r="F24" s="9"/>
      <c r="G24" s="9"/>
      <c r="H24" s="9"/>
      <c r="I24" s="59"/>
      <c r="J24" s="59"/>
    </row>
    <row r="25" spans="1:13" ht="15">
      <c r="A25" s="3">
        <v>10</v>
      </c>
      <c r="B25" s="44" t="s">
        <v>35</v>
      </c>
      <c r="C25" s="7">
        <f>[9]TULAMBEN!$H$43</f>
        <v>0</v>
      </c>
      <c r="D25" s="7">
        <f>[10]TULAMBEN!$H$43</f>
        <v>187</v>
      </c>
      <c r="E25" s="9">
        <f>[5]TULAMBEN!$H$44</f>
        <v>854</v>
      </c>
      <c r="F25" s="9">
        <f>[6]TULAMBEN!$H$44</f>
        <v>80</v>
      </c>
      <c r="G25" s="9">
        <f>[13]TULAMBEN!$H$43</f>
        <v>2412</v>
      </c>
      <c r="H25" s="9">
        <f>[14]TULAMBEN!$H$43</f>
        <v>264</v>
      </c>
      <c r="I25" s="59">
        <f>C25+E25+G25</f>
        <v>3266</v>
      </c>
      <c r="J25" s="59">
        <f>D25+F25+H25</f>
        <v>531</v>
      </c>
    </row>
    <row r="26" spans="1:13" ht="15">
      <c r="A26" s="3"/>
      <c r="B26" s="11"/>
      <c r="C26" s="9"/>
      <c r="D26" s="9"/>
      <c r="E26" s="9"/>
      <c r="F26" s="9"/>
      <c r="G26" s="9"/>
      <c r="H26" s="9"/>
      <c r="I26" s="59"/>
      <c r="J26" s="59"/>
    </row>
    <row r="27" spans="1:13" ht="15">
      <c r="A27" s="3">
        <v>11</v>
      </c>
      <c r="B27" s="11" t="s">
        <v>23</v>
      </c>
      <c r="C27" s="7">
        <f>'[9]PURI AGUNG'!$H$43</f>
        <v>430</v>
      </c>
      <c r="D27" s="7">
        <f>'[10]PURI AGUNG'!$H$43</f>
        <v>26</v>
      </c>
      <c r="E27" s="7">
        <f>'[11]PURI AGUNG'!$H$44</f>
        <v>533</v>
      </c>
      <c r="F27" s="7">
        <f>'[11]PURI AGUNG'!$H$44</f>
        <v>533</v>
      </c>
      <c r="G27" s="9">
        <f>'[13]PURI AGUNG'!$H$43</f>
        <v>375</v>
      </c>
      <c r="H27" s="9">
        <f>'[14]PURI AGUNG'!$H$43</f>
        <v>60</v>
      </c>
      <c r="I27" s="59">
        <f>C27+E27+G27</f>
        <v>1338</v>
      </c>
      <c r="J27" s="59">
        <f>D27+F27+H27</f>
        <v>619</v>
      </c>
    </row>
    <row r="28" spans="1:13" ht="15">
      <c r="A28" s="3"/>
      <c r="B28" s="11"/>
      <c r="C28" s="9"/>
      <c r="D28" s="9"/>
      <c r="E28" s="9"/>
      <c r="F28" s="9"/>
      <c r="G28" s="9"/>
      <c r="H28" s="9"/>
      <c r="I28" s="59"/>
      <c r="J28" s="59"/>
    </row>
    <row r="29" spans="1:13" ht="15">
      <c r="A29" s="3">
        <v>12</v>
      </c>
      <c r="B29" s="11" t="s">
        <v>24</v>
      </c>
      <c r="C29" s="9">
        <f>'[9]TAMAN UJUNG'!$H$42</f>
        <v>8067</v>
      </c>
      <c r="D29" s="9">
        <f>'[10]TAMAN UJUNG'!$H$43</f>
        <v>5159</v>
      </c>
      <c r="E29" s="8">
        <f>'[11]TAMAN UJUNG'!$H$43</f>
        <v>3352</v>
      </c>
      <c r="F29" s="9">
        <f>'[12]TAMAN UJUNG'!$H$44</f>
        <v>1422</v>
      </c>
      <c r="G29" s="9">
        <f>'[13]TAMAN UJUNG'!$H$42</f>
        <v>7651</v>
      </c>
      <c r="H29" s="9">
        <f>'[14]TAMAN UJUNG'!$H$43</f>
        <v>9471</v>
      </c>
      <c r="I29" s="59">
        <f>C29+E29+G29</f>
        <v>19070</v>
      </c>
      <c r="J29" s="59">
        <f>D29+F29+H29</f>
        <v>16052</v>
      </c>
    </row>
    <row r="30" spans="1:13" ht="15">
      <c r="A30" s="3"/>
      <c r="B30" s="11"/>
      <c r="C30" s="9"/>
      <c r="D30" s="9"/>
      <c r="E30" s="9"/>
      <c r="F30" s="9"/>
      <c r="G30" s="9"/>
      <c r="H30" s="9"/>
      <c r="I30" s="59"/>
      <c r="J30" s="59"/>
    </row>
    <row r="31" spans="1:13" ht="15">
      <c r="A31" s="3">
        <v>13</v>
      </c>
      <c r="B31" s="11" t="s">
        <v>34</v>
      </c>
      <c r="C31" s="7">
        <v>0</v>
      </c>
      <c r="D31" s="9">
        <f>[10]EDELWEIS!$H$43</f>
        <v>740</v>
      </c>
      <c r="E31" s="7">
        <f>[11]EDELWEIS!$C$44</f>
        <v>0</v>
      </c>
      <c r="F31" s="9">
        <f>[12]EDELWEIS!$H$44</f>
        <v>602</v>
      </c>
      <c r="G31" s="13">
        <v>0</v>
      </c>
      <c r="H31" s="14">
        <f>[14]EDELWEIS!$H$43</f>
        <v>300</v>
      </c>
      <c r="I31" s="59">
        <f>C31+E31+G31</f>
        <v>0</v>
      </c>
      <c r="J31" s="59">
        <f>D31+F31+H31</f>
        <v>1642</v>
      </c>
    </row>
    <row r="32" spans="1:13" ht="15">
      <c r="A32" s="15"/>
      <c r="B32" s="16"/>
      <c r="C32" s="8"/>
      <c r="D32" s="8"/>
      <c r="E32" s="14"/>
      <c r="F32" s="14"/>
      <c r="G32" s="9"/>
      <c r="H32" s="17"/>
      <c r="I32" s="59"/>
      <c r="J32" s="59"/>
      <c r="L32" s="18"/>
      <c r="M32" s="18"/>
    </row>
    <row r="33" spans="1:12" ht="15">
      <c r="A33" s="37">
        <v>14</v>
      </c>
      <c r="B33" s="19" t="s">
        <v>42</v>
      </c>
      <c r="C33" s="20">
        <f>[9]LEMPUYANG!$H$43</f>
        <v>16630</v>
      </c>
      <c r="D33" s="20">
        <f>[10]LEMPUYANG!$H$43</f>
        <v>1492</v>
      </c>
      <c r="E33" s="43">
        <f>[11]LEMPUYANG!$H$44</f>
        <v>18700</v>
      </c>
      <c r="F33" s="20">
        <f>[12]LEMPUYANG!$H$44</f>
        <v>1013</v>
      </c>
      <c r="G33" s="9">
        <f>[13]LEMPUYANG!$H$43</f>
        <v>17477</v>
      </c>
      <c r="H33" s="17">
        <f>[14]LEMPUYANG!$H$43</f>
        <v>877</v>
      </c>
      <c r="I33" s="59">
        <f>C33+E33+G33</f>
        <v>52807</v>
      </c>
      <c r="J33" s="59">
        <f>D33+F33+H33</f>
        <v>3382</v>
      </c>
    </row>
    <row r="34" spans="1:12" ht="15">
      <c r="A34" s="15"/>
      <c r="B34" s="19"/>
      <c r="C34" s="21"/>
      <c r="D34" s="21"/>
      <c r="E34" s="42"/>
      <c r="F34" s="21"/>
      <c r="G34" s="9"/>
      <c r="H34" s="17"/>
      <c r="I34" s="59"/>
      <c r="J34" s="59"/>
    </row>
    <row r="35" spans="1:12" ht="15">
      <c r="A35" s="41">
        <v>15</v>
      </c>
      <c r="B35" s="22" t="s">
        <v>25</v>
      </c>
      <c r="C35" s="21">
        <f>'[9]BUKIT ASAH'!$H$43</f>
        <v>7176</v>
      </c>
      <c r="D35" s="49">
        <f>'[10]BUKIT ASAH'!$H$43</f>
        <v>7718</v>
      </c>
      <c r="E35" s="42">
        <f>'[11]BUKIT ASAH'!$H$44</f>
        <v>7937</v>
      </c>
      <c r="F35" s="21">
        <f>'[12]BUKIT ASAH'!$H$44</f>
        <v>5438</v>
      </c>
      <c r="G35" s="9">
        <f>'[13]BUKIT ASAH'!$H$43</f>
        <v>7013</v>
      </c>
      <c r="H35" s="17">
        <f>'[14]BUKIT ASAH'!$H$43</f>
        <v>7508</v>
      </c>
      <c r="I35" s="59">
        <f>C35+E35+G35</f>
        <v>22126</v>
      </c>
      <c r="J35" s="59">
        <f>D35+F35+H35</f>
        <v>20664</v>
      </c>
      <c r="L35" s="26"/>
    </row>
    <row r="36" spans="1:12" ht="15">
      <c r="A36" s="14"/>
      <c r="B36" s="22"/>
      <c r="C36" s="20"/>
      <c r="D36" s="49"/>
      <c r="E36" s="42"/>
      <c r="F36" s="21"/>
      <c r="G36" s="9"/>
      <c r="H36" s="17"/>
      <c r="I36" s="59"/>
      <c r="J36" s="59"/>
    </row>
    <row r="37" spans="1:12" ht="15">
      <c r="A37" s="14">
        <v>16</v>
      </c>
      <c r="B37" s="22" t="s">
        <v>39</v>
      </c>
      <c r="C37" s="21">
        <v>0</v>
      </c>
      <c r="D37" s="6">
        <v>0</v>
      </c>
      <c r="E37" s="21">
        <v>0</v>
      </c>
      <c r="F37" s="21">
        <f>'[12]BUKIT CEMARA'!$H$44</f>
        <v>23</v>
      </c>
      <c r="G37" s="9">
        <v>0</v>
      </c>
      <c r="H37" s="17">
        <f>'[14]BUKIT CEMARA'!$H$43</f>
        <v>23</v>
      </c>
      <c r="I37" s="59">
        <f>C37+E37+G37</f>
        <v>0</v>
      </c>
      <c r="J37" s="59">
        <f>D37+F37+H37</f>
        <v>46</v>
      </c>
      <c r="L37" s="18"/>
    </row>
    <row r="38" spans="1:12" ht="15">
      <c r="A38" s="14"/>
      <c r="B38" s="22"/>
      <c r="C38" s="21"/>
      <c r="D38" s="23"/>
      <c r="E38" s="21"/>
      <c r="F38" s="21"/>
      <c r="G38" s="9"/>
      <c r="H38" s="17"/>
      <c r="I38" s="59"/>
      <c r="J38" s="59"/>
    </row>
    <row r="39" spans="1:12" ht="15">
      <c r="A39" s="14">
        <v>17</v>
      </c>
      <c r="B39" s="56" t="s">
        <v>49</v>
      </c>
      <c r="C39" s="5">
        <f>[9]TENGANAN!$H$43</f>
        <v>2209</v>
      </c>
      <c r="D39" s="5">
        <f>[10]TENGANAN!$H$43</f>
        <v>605</v>
      </c>
      <c r="E39" s="21">
        <f>[11]D.PENABAN!$H$44</f>
        <v>232</v>
      </c>
      <c r="F39" s="21">
        <f>[12]PENABAN!$H$44</f>
        <v>4150</v>
      </c>
      <c r="G39" s="9">
        <f>[13]D.PENABAN!$H$43</f>
        <v>43</v>
      </c>
      <c r="H39" s="17">
        <f>[14]PENABAN!$H$43</f>
        <v>523</v>
      </c>
      <c r="I39" s="59">
        <f>C39+E17+G17</f>
        <v>9021</v>
      </c>
      <c r="J39" s="59">
        <f>D39+F17+H17</f>
        <v>2772</v>
      </c>
      <c r="K39" s="26"/>
    </row>
    <row r="40" spans="1:12" ht="15">
      <c r="A40" s="14"/>
      <c r="B40" s="56"/>
      <c r="C40" s="21"/>
      <c r="D40" s="57"/>
      <c r="E40" s="21"/>
      <c r="F40" s="21"/>
      <c r="G40" s="9"/>
      <c r="H40" s="17"/>
      <c r="I40" s="59"/>
      <c r="J40" s="59"/>
    </row>
    <row r="41" spans="1:12" ht="15">
      <c r="A41" s="14">
        <v>18</v>
      </c>
      <c r="B41" s="56" t="s">
        <v>50</v>
      </c>
      <c r="C41" s="21">
        <f>[9]MAHAGANGGA!$H$43</f>
        <v>470</v>
      </c>
      <c r="D41" s="57">
        <f>[10]MAHAGANGGA!$H$43</f>
        <v>270</v>
      </c>
      <c r="E41" s="21">
        <f>[11]MAHAGANGGA!$H$44</f>
        <v>547</v>
      </c>
      <c r="F41" s="21">
        <f>[12]MAHAGANGGA!$H$44</f>
        <v>195</v>
      </c>
      <c r="G41" s="9">
        <f>[13]MAHAGANGGA!$H$43</f>
        <v>547</v>
      </c>
      <c r="H41" s="17">
        <f>[14]MAHAGANGGA!$H$43</f>
        <v>195</v>
      </c>
      <c r="I41" s="59">
        <f>C41+E41+G41</f>
        <v>1564</v>
      </c>
      <c r="J41" s="59">
        <f>D41+F41+H41</f>
        <v>660</v>
      </c>
    </row>
    <row r="42" spans="1:12" ht="15">
      <c r="A42" s="14"/>
      <c r="B42" s="54"/>
      <c r="C42" s="55"/>
      <c r="D42" s="57"/>
      <c r="E42" s="55"/>
      <c r="F42" s="21"/>
      <c r="G42" s="9"/>
      <c r="H42" s="17"/>
      <c r="I42" s="59"/>
      <c r="J42" s="59"/>
    </row>
    <row r="43" spans="1:12" ht="15">
      <c r="A43" s="14">
        <v>19</v>
      </c>
      <c r="B43" s="54" t="s">
        <v>52</v>
      </c>
      <c r="C43" s="55">
        <f>[9]PUTUNG!$H$43</f>
        <v>215</v>
      </c>
      <c r="D43" s="57">
        <f>[10]PUTUNG!$H$43</f>
        <v>323</v>
      </c>
      <c r="E43" s="55">
        <f>[11]PUTUNG!$H$44</f>
        <v>191</v>
      </c>
      <c r="F43" s="21">
        <f>[12]PUTUNG!$H$44</f>
        <v>375</v>
      </c>
      <c r="G43" s="9">
        <f>[13]PUTUNG!$H$43</f>
        <v>208</v>
      </c>
      <c r="H43" s="17">
        <f>[14]PUTUNG!$H$43</f>
        <v>175</v>
      </c>
      <c r="I43" s="59">
        <f>C43+E43+G43</f>
        <v>614</v>
      </c>
      <c r="J43" s="59">
        <f>D43+F43+H43</f>
        <v>873</v>
      </c>
    </row>
    <row r="44" spans="1:12" ht="15">
      <c r="A44" s="14"/>
      <c r="B44" s="54"/>
      <c r="C44" s="55"/>
      <c r="D44" s="57"/>
      <c r="E44" s="55"/>
      <c r="F44" s="21"/>
      <c r="G44" s="9"/>
      <c r="H44" s="17"/>
      <c r="I44" s="59"/>
      <c r="J44" s="59"/>
    </row>
    <row r="45" spans="1:12" ht="16.5">
      <c r="A45" s="24"/>
      <c r="B45" s="25" t="s">
        <v>37</v>
      </c>
      <c r="C45" s="58">
        <f>SUM(C7:C43)</f>
        <v>84745</v>
      </c>
      <c r="D45" s="58">
        <f>SUM(D7:D43)</f>
        <v>28742</v>
      </c>
      <c r="E45" s="58">
        <f t="shared" ref="E45:J45" si="0">SUM(E7:E43)</f>
        <v>97146</v>
      </c>
      <c r="F45" s="58">
        <f t="shared" si="0"/>
        <v>23428</v>
      </c>
      <c r="G45" s="58">
        <f t="shared" si="0"/>
        <v>95906</v>
      </c>
      <c r="H45" s="58">
        <f t="shared" si="0"/>
        <v>30597</v>
      </c>
      <c r="I45" s="74">
        <f t="shared" si="0"/>
        <v>284334</v>
      </c>
      <c r="J45" s="75">
        <f t="shared" si="0"/>
        <v>80261</v>
      </c>
    </row>
    <row r="46" spans="1:12" ht="15">
      <c r="A46" s="27"/>
      <c r="B46" s="28"/>
      <c r="D46" s="29"/>
      <c r="E46" s="30"/>
      <c r="F46" s="30"/>
      <c r="G46" s="30"/>
      <c r="H46" s="30"/>
      <c r="I46" s="60"/>
      <c r="J46" s="61"/>
    </row>
    <row r="47" spans="1:12" ht="15">
      <c r="A47" s="27"/>
      <c r="B47" s="28"/>
      <c r="C47" s="31"/>
      <c r="D47" s="31"/>
      <c r="E47" s="28"/>
      <c r="F47" s="28"/>
      <c r="G47" s="28"/>
      <c r="H47" s="28"/>
      <c r="I47" s="62"/>
      <c r="J47" s="63"/>
    </row>
    <row r="48" spans="1:12" ht="14.25" customHeight="1">
      <c r="A48" s="27"/>
      <c r="B48" s="28"/>
      <c r="C48" s="28"/>
      <c r="D48" s="28"/>
      <c r="E48" s="85" t="s">
        <v>26</v>
      </c>
      <c r="F48" s="85"/>
      <c r="G48" s="85"/>
      <c r="H48" s="85"/>
      <c r="I48" s="86">
        <f>SUM(I45:J45)</f>
        <v>364595</v>
      </c>
      <c r="J48" s="87"/>
    </row>
    <row r="49" spans="1:14" ht="14.25" customHeight="1">
      <c r="A49" s="32"/>
      <c r="B49" s="33"/>
      <c r="C49" s="33"/>
      <c r="D49" s="33"/>
      <c r="E49" s="33"/>
      <c r="F49" s="33"/>
      <c r="G49" s="33"/>
      <c r="H49" s="33"/>
      <c r="I49" s="33"/>
      <c r="J49" s="34"/>
    </row>
    <row r="50" spans="1:14">
      <c r="A50" s="35"/>
    </row>
    <row r="51" spans="1:14">
      <c r="A51" s="35"/>
      <c r="B51" s="18"/>
    </row>
    <row r="52" spans="1:14">
      <c r="A52" s="35"/>
      <c r="B52" s="18"/>
      <c r="G52" s="80"/>
      <c r="H52" s="80"/>
      <c r="I52" s="80"/>
      <c r="J52" s="80"/>
      <c r="N52" s="1" t="s">
        <v>44</v>
      </c>
    </row>
    <row r="53" spans="1:14" ht="15" customHeight="1">
      <c r="A53" s="35"/>
      <c r="G53" s="80"/>
      <c r="H53" s="80"/>
      <c r="I53" s="80"/>
      <c r="J53" s="80"/>
    </row>
    <row r="54" spans="1:14" ht="14.25" customHeight="1">
      <c r="A54" s="35"/>
      <c r="G54" s="52"/>
      <c r="H54" s="53"/>
      <c r="I54" s="53"/>
      <c r="J54" s="53"/>
    </row>
    <row r="55" spans="1:14">
      <c r="A55" s="35"/>
      <c r="G55" s="52"/>
      <c r="H55" s="53"/>
      <c r="I55" s="53"/>
      <c r="J55" s="53"/>
    </row>
    <row r="56" spans="1:14" ht="15">
      <c r="A56" s="35"/>
      <c r="G56" s="88"/>
      <c r="H56" s="88"/>
      <c r="I56" s="88"/>
      <c r="J56" s="88"/>
    </row>
    <row r="57" spans="1:14">
      <c r="A57" s="35"/>
      <c r="G57" s="80"/>
      <c r="H57" s="80"/>
      <c r="I57" s="80"/>
      <c r="J57" s="80"/>
    </row>
    <row r="58" spans="1:14">
      <c r="A58" s="35"/>
      <c r="G58" s="80"/>
      <c r="H58" s="80"/>
      <c r="I58" s="80"/>
      <c r="J58" s="80"/>
    </row>
    <row r="59" spans="1:14">
      <c r="A59" s="35"/>
      <c r="G59" s="78"/>
      <c r="H59" s="78"/>
      <c r="I59" s="78"/>
      <c r="J59" s="78"/>
    </row>
    <row r="60" spans="1:14">
      <c r="A60" s="35"/>
    </row>
  </sheetData>
  <mergeCells count="16">
    <mergeCell ref="E48:H48"/>
    <mergeCell ref="I48:J48"/>
    <mergeCell ref="A1:J1"/>
    <mergeCell ref="A2:J2"/>
    <mergeCell ref="A4:A5"/>
    <mergeCell ref="B4:B5"/>
    <mergeCell ref="C4:D4"/>
    <mergeCell ref="E4:F4"/>
    <mergeCell ref="G4:H4"/>
    <mergeCell ref="I4:J4"/>
    <mergeCell ref="G52:J52"/>
    <mergeCell ref="G53:J53"/>
    <mergeCell ref="G57:J57"/>
    <mergeCell ref="G58:J58"/>
    <mergeCell ref="G59:J59"/>
    <mergeCell ref="G56:J56"/>
  </mergeCells>
  <pageMargins left="0.51181102362204722" right="0.31496062992125984" top="0.74803149606299213" bottom="0.74803149606299213" header="0.31496062992125984" footer="0.31496062992125984"/>
  <pageSetup paperSize="5" scale="85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O58"/>
  <sheetViews>
    <sheetView topLeftCell="A16" workbookViewId="0">
      <selection activeCell="H43" sqref="H43"/>
    </sheetView>
  </sheetViews>
  <sheetFormatPr defaultRowHeight="14.25"/>
  <cols>
    <col min="1" max="1" width="4.28515625" style="1" customWidth="1"/>
    <col min="2" max="2" width="25.140625" style="1" customWidth="1"/>
    <col min="3" max="3" width="10.28515625" style="1" customWidth="1"/>
    <col min="4" max="4" width="9.7109375" style="1" customWidth="1"/>
    <col min="5" max="5" width="9.85546875" style="1" customWidth="1"/>
    <col min="6" max="7" width="9.5703125" style="1" customWidth="1"/>
    <col min="8" max="8" width="9.28515625" style="1" customWidth="1"/>
    <col min="9" max="10" width="10.28515625" style="1" customWidth="1"/>
    <col min="11" max="11" width="13.5703125" style="1" customWidth="1"/>
    <col min="12" max="16384" width="9.140625" style="1"/>
  </cols>
  <sheetData>
    <row r="1" spans="1:10" ht="15">
      <c r="A1" s="81" t="s">
        <v>53</v>
      </c>
      <c r="B1" s="81"/>
      <c r="C1" s="81"/>
      <c r="D1" s="81"/>
      <c r="E1" s="81"/>
      <c r="F1" s="81"/>
      <c r="G1" s="81"/>
      <c r="H1" s="81"/>
      <c r="I1" s="81"/>
      <c r="J1" s="81"/>
    </row>
    <row r="2" spans="1:10" ht="15">
      <c r="A2" s="81" t="s">
        <v>47</v>
      </c>
      <c r="B2" s="81"/>
      <c r="C2" s="81"/>
      <c r="D2" s="81"/>
      <c r="E2" s="81"/>
      <c r="F2" s="81"/>
      <c r="G2" s="81"/>
      <c r="H2" s="81"/>
      <c r="I2" s="81"/>
      <c r="J2" s="81"/>
    </row>
    <row r="4" spans="1:10" ht="16.5">
      <c r="A4" s="83" t="s">
        <v>0</v>
      </c>
      <c r="B4" s="83" t="s">
        <v>1</v>
      </c>
      <c r="C4" s="82" t="s">
        <v>30</v>
      </c>
      <c r="D4" s="82"/>
      <c r="E4" s="82" t="s">
        <v>31</v>
      </c>
      <c r="F4" s="82"/>
      <c r="G4" s="82" t="s">
        <v>32</v>
      </c>
      <c r="H4" s="82"/>
      <c r="I4" s="82" t="s">
        <v>5</v>
      </c>
      <c r="J4" s="82"/>
    </row>
    <row r="5" spans="1:10" ht="16.5">
      <c r="A5" s="84"/>
      <c r="B5" s="84"/>
      <c r="C5" s="36" t="s">
        <v>6</v>
      </c>
      <c r="D5" s="36" t="s">
        <v>7</v>
      </c>
      <c r="E5" s="36" t="s">
        <v>6</v>
      </c>
      <c r="F5" s="36" t="s">
        <v>7</v>
      </c>
      <c r="G5" s="36" t="s">
        <v>6</v>
      </c>
      <c r="H5" s="36" t="s">
        <v>7</v>
      </c>
      <c r="I5" s="36" t="s">
        <v>6</v>
      </c>
      <c r="J5" s="36" t="s">
        <v>7</v>
      </c>
    </row>
    <row r="6" spans="1:10">
      <c r="A6" s="2"/>
      <c r="B6" s="2"/>
      <c r="C6" s="2"/>
      <c r="D6" s="2"/>
      <c r="E6" s="2"/>
      <c r="F6" s="2"/>
      <c r="G6" s="2"/>
      <c r="H6" s="2"/>
      <c r="I6" s="2"/>
      <c r="J6" s="2"/>
    </row>
    <row r="7" spans="1:10" ht="15">
      <c r="A7" s="3" t="s">
        <v>8</v>
      </c>
      <c r="B7" s="4" t="s">
        <v>10</v>
      </c>
      <c r="C7" s="47">
        <f>[15]TIRTAGANGGA!$H$44</f>
        <v>45164</v>
      </c>
      <c r="D7" s="48">
        <f>[16]TIRTAGANGGA!$H$44</f>
        <v>4832</v>
      </c>
      <c r="E7" s="7">
        <f>[17]TIRTAGANGGA!$H$44</f>
        <v>54335</v>
      </c>
      <c r="F7" s="9">
        <f>[18]TIRTAGANGGA!$H$44</f>
        <v>3572</v>
      </c>
      <c r="G7" s="9">
        <f>[19]TIRTAGANGGA!$C$43</f>
        <v>44812</v>
      </c>
      <c r="H7" s="9">
        <f>[20]TIRTAGANGGA!$C$43</f>
        <v>4178</v>
      </c>
      <c r="I7" s="59">
        <f>C7+E7+G7</f>
        <v>144311</v>
      </c>
      <c r="J7" s="59">
        <f>D7+F7+H7</f>
        <v>12582</v>
      </c>
    </row>
    <row r="8" spans="1:10" ht="15.75">
      <c r="A8" s="3"/>
      <c r="B8" s="11"/>
      <c r="C8" s="9"/>
      <c r="D8" s="9"/>
      <c r="E8" s="9"/>
      <c r="F8" s="9"/>
      <c r="G8" s="9"/>
      <c r="H8" s="9"/>
      <c r="I8" s="10"/>
      <c r="J8" s="10"/>
    </row>
    <row r="9" spans="1:10" ht="15">
      <c r="A9" s="3" t="s">
        <v>9</v>
      </c>
      <c r="B9" s="11" t="s">
        <v>12</v>
      </c>
      <c r="C9" s="7">
        <f>[15]JEMELUK!$H$44</f>
        <v>671</v>
      </c>
      <c r="D9" s="7">
        <f>[16]JEMELUK!$H$44</f>
        <v>25</v>
      </c>
      <c r="E9" s="7"/>
      <c r="F9" s="7"/>
      <c r="G9" s="7"/>
      <c r="H9" s="7"/>
      <c r="I9" s="59">
        <f>C9+E9+G9</f>
        <v>671</v>
      </c>
      <c r="J9" s="59">
        <f>D9+F9+H9</f>
        <v>25</v>
      </c>
    </row>
    <row r="10" spans="1:10" ht="15">
      <c r="A10" s="3"/>
      <c r="B10" s="11"/>
      <c r="C10" s="9"/>
      <c r="D10" s="9"/>
      <c r="E10" s="9"/>
      <c r="F10" s="9"/>
      <c r="G10" s="9"/>
      <c r="H10" s="9"/>
      <c r="I10" s="59"/>
      <c r="J10" s="59"/>
    </row>
    <row r="11" spans="1:10" ht="15">
      <c r="A11" s="3" t="s">
        <v>11</v>
      </c>
      <c r="B11" s="11" t="s">
        <v>14</v>
      </c>
      <c r="C11" s="9">
        <f>[15]BESAKIH!$H$44</f>
        <v>23953</v>
      </c>
      <c r="D11" s="9">
        <f>[16]BESAKIH!$H$44</f>
        <v>2313</v>
      </c>
      <c r="E11" s="9">
        <f>[17]BESAKIH!$H$44</f>
        <v>35682</v>
      </c>
      <c r="F11" s="9">
        <f>[18]BESAKIH!$H$44</f>
        <v>1768</v>
      </c>
      <c r="G11" s="9">
        <f>[19]BESAKIH!$H$43</f>
        <v>24642</v>
      </c>
      <c r="H11" s="9">
        <f>[20]BESAKIH!$H$43</f>
        <v>1760</v>
      </c>
      <c r="I11" s="59">
        <f>C11+E11+G11</f>
        <v>84277</v>
      </c>
      <c r="J11" s="59">
        <f>D11+F11+H11</f>
        <v>5841</v>
      </c>
    </row>
    <row r="12" spans="1:10" ht="15">
      <c r="A12" s="3"/>
      <c r="B12" s="11"/>
      <c r="C12" s="9"/>
      <c r="D12" s="9"/>
      <c r="E12" s="9"/>
      <c r="F12" s="12"/>
      <c r="G12" s="9"/>
      <c r="H12" s="9"/>
      <c r="I12" s="59"/>
      <c r="J12" s="59"/>
    </row>
    <row r="13" spans="1:10" ht="15">
      <c r="A13" s="3" t="s">
        <v>13</v>
      </c>
      <c r="B13" s="11" t="s">
        <v>18</v>
      </c>
      <c r="C13" s="7">
        <f>'[15]YEH MALET'!$H$44</f>
        <v>37</v>
      </c>
      <c r="D13" s="7">
        <f>'[16]YEH MALET'!$H$44</f>
        <v>1042</v>
      </c>
      <c r="E13" s="7">
        <f>'[17]YEH MALET'!$H$44</f>
        <v>29</v>
      </c>
      <c r="F13" s="9">
        <f>'[18]YEH MALET'!$H$44</f>
        <v>975</v>
      </c>
      <c r="G13" s="7">
        <f>'[19]YEH MALET'!$H$43</f>
        <v>25</v>
      </c>
      <c r="H13" s="7">
        <f>'[20]YEH MALET'!$H$43</f>
        <v>3029</v>
      </c>
      <c r="I13" s="59">
        <f>C13+E13+G13</f>
        <v>91</v>
      </c>
      <c r="J13" s="59">
        <f>D13+F13+H13</f>
        <v>5046</v>
      </c>
    </row>
    <row r="14" spans="1:10" ht="15">
      <c r="A14" s="3"/>
      <c r="B14" s="11"/>
      <c r="C14" s="9"/>
      <c r="D14" s="9"/>
      <c r="E14" s="9"/>
      <c r="F14" s="9"/>
      <c r="G14" s="9"/>
      <c r="H14" s="9"/>
      <c r="I14" s="59"/>
      <c r="J14" s="59"/>
    </row>
    <row r="15" spans="1:10" ht="15">
      <c r="A15" s="3" t="s">
        <v>15</v>
      </c>
      <c r="B15" s="44" t="s">
        <v>20</v>
      </c>
      <c r="C15" s="47">
        <f>[15]TENGANAN!$H$44</f>
        <v>3933</v>
      </c>
      <c r="D15" s="47">
        <f>[16]TENGANAN!$H$44</f>
        <v>480</v>
      </c>
      <c r="E15" s="7">
        <f>[17]TENGANAN!$H$44</f>
        <v>4900</v>
      </c>
      <c r="F15" s="9">
        <f>[18]TENGANAN!$H$44</f>
        <v>312</v>
      </c>
      <c r="G15" s="7">
        <f>[19]TENGANAN!$H$43</f>
        <v>3731</v>
      </c>
      <c r="H15" s="7">
        <f>[20]TENGANAN!$H$43</f>
        <v>427</v>
      </c>
      <c r="I15" s="59">
        <f>C15+E15+G15</f>
        <v>12564</v>
      </c>
      <c r="J15" s="59">
        <f>D15+F15+H15</f>
        <v>1219</v>
      </c>
    </row>
    <row r="16" spans="1:10" ht="15">
      <c r="A16" s="3"/>
      <c r="B16" s="11"/>
      <c r="C16" s="47"/>
      <c r="D16" s="47"/>
      <c r="E16" s="9"/>
      <c r="F16" s="9"/>
      <c r="G16" s="9"/>
      <c r="H16" s="9"/>
      <c r="I16" s="59"/>
      <c r="J16" s="59"/>
    </row>
    <row r="17" spans="1:13" ht="15">
      <c r="A17" s="3" t="s">
        <v>17</v>
      </c>
      <c r="B17" s="11" t="s">
        <v>21</v>
      </c>
      <c r="C17" s="47">
        <f>[15]CANDIDASA!$H$44</f>
        <v>239</v>
      </c>
      <c r="D17" s="48">
        <f>[16]CANDIDASA!$C$44</f>
        <v>219</v>
      </c>
      <c r="E17" s="7">
        <f>[17]CANDIDASA!$H$44</f>
        <v>379</v>
      </c>
      <c r="F17" s="7">
        <f>[18]CANDIDASA!$H$44</f>
        <v>245</v>
      </c>
      <c r="G17" s="7">
        <f>[19]CANDIDASA!$H$43</f>
        <v>370</v>
      </c>
      <c r="H17" s="7">
        <f>[20]CANDIDASA!$H$43</f>
        <v>255</v>
      </c>
      <c r="I17" s="59">
        <f>C17+E17+G17</f>
        <v>988</v>
      </c>
      <c r="J17" s="59">
        <f>D17+F17+H17</f>
        <v>719</v>
      </c>
    </row>
    <row r="18" spans="1:13" ht="15">
      <c r="A18" s="3"/>
      <c r="B18" s="11"/>
      <c r="C18" s="47"/>
      <c r="D18" s="47"/>
      <c r="E18" s="9"/>
      <c r="F18" s="9"/>
      <c r="G18" s="9"/>
      <c r="H18" s="9"/>
      <c r="I18" s="59"/>
      <c r="J18" s="59"/>
    </row>
    <row r="19" spans="1:13" ht="15">
      <c r="A19" s="3" t="s">
        <v>19</v>
      </c>
      <c r="B19" s="11" t="s">
        <v>22</v>
      </c>
      <c r="C19" s="47">
        <f>[15]PADANGBAI!$H$44</f>
        <v>690</v>
      </c>
      <c r="D19" s="48">
        <f>[16]PADANGBAI!$H$44</f>
        <v>0</v>
      </c>
      <c r="E19" s="7"/>
      <c r="F19" s="7"/>
      <c r="G19" s="9"/>
      <c r="H19" s="9"/>
      <c r="I19" s="59">
        <f>C19+E19+G19</f>
        <v>690</v>
      </c>
      <c r="J19" s="59">
        <f>D19+F19+H19</f>
        <v>0</v>
      </c>
    </row>
    <row r="20" spans="1:13" ht="15">
      <c r="A20" s="3"/>
      <c r="B20" s="11"/>
      <c r="C20" s="47"/>
      <c r="D20" s="47"/>
      <c r="E20" s="9"/>
      <c r="F20" s="9"/>
      <c r="G20" s="9"/>
      <c r="H20" s="9"/>
      <c r="I20" s="59"/>
      <c r="J20" s="59"/>
    </row>
    <row r="21" spans="1:13" ht="15">
      <c r="A21" s="3" t="s">
        <v>54</v>
      </c>
      <c r="B21" s="4" t="s">
        <v>38</v>
      </c>
      <c r="C21" s="47">
        <f>'[15]BUKIT SURGA'!$H$44</f>
        <v>218</v>
      </c>
      <c r="D21" s="71">
        <f>'[16]BUKIT SURGA'!$H$44</f>
        <v>1057</v>
      </c>
      <c r="E21" s="9">
        <f>'[17]BUKIT SURGA'!$H$44</f>
        <v>173</v>
      </c>
      <c r="F21" s="9">
        <f>'[18]BUKIT SURGA'!$H$44</f>
        <v>704</v>
      </c>
      <c r="G21" s="9">
        <f>'[19]BUKIT SURGA'!$H$43</f>
        <v>274</v>
      </c>
      <c r="H21" s="9">
        <f>'[20]BUKIT SURGA'!$H$43</f>
        <v>1129</v>
      </c>
      <c r="I21" s="59">
        <f>C21+E21+G21</f>
        <v>665</v>
      </c>
      <c r="J21" s="59">
        <f>D21+F21+H21</f>
        <v>2890</v>
      </c>
    </row>
    <row r="22" spans="1:13" ht="15">
      <c r="A22" s="3"/>
      <c r="B22" s="11"/>
      <c r="C22" s="47"/>
      <c r="D22" s="47"/>
      <c r="E22" s="9"/>
      <c r="F22" s="9"/>
      <c r="G22" s="9"/>
      <c r="H22" s="9"/>
      <c r="I22" s="59"/>
      <c r="J22" s="59"/>
    </row>
    <row r="23" spans="1:13" ht="15">
      <c r="A23" s="3" t="s">
        <v>55</v>
      </c>
      <c r="B23" s="11" t="s">
        <v>35</v>
      </c>
      <c r="C23" s="47">
        <f>[15]TULAMBEN!$H$44</f>
        <v>2775</v>
      </c>
      <c r="D23" s="48">
        <f>[16]TULAMBEN!$H$44</f>
        <v>410</v>
      </c>
      <c r="E23" s="9"/>
      <c r="F23" s="7"/>
      <c r="G23" s="9"/>
      <c r="H23" s="9"/>
      <c r="I23" s="59">
        <f>C23+E23+G23</f>
        <v>2775</v>
      </c>
      <c r="J23" s="59">
        <f>D23+F23+H23</f>
        <v>410</v>
      </c>
    </row>
    <row r="24" spans="1:13" ht="15">
      <c r="A24" s="3"/>
      <c r="B24" s="11"/>
      <c r="C24" s="47"/>
      <c r="D24" s="47"/>
      <c r="E24" s="9"/>
      <c r="F24" s="9"/>
      <c r="G24" s="9"/>
      <c r="H24" s="9"/>
      <c r="I24" s="59"/>
      <c r="J24" s="59"/>
    </row>
    <row r="25" spans="1:13" ht="15">
      <c r="A25" s="3" t="s">
        <v>56</v>
      </c>
      <c r="B25" s="11" t="s">
        <v>23</v>
      </c>
      <c r="C25" s="47">
        <f>'[15]PURI KRGASEM'!$H$44</f>
        <v>667</v>
      </c>
      <c r="D25" s="47">
        <f>'[16]PURI KRGASEM'!$H$44</f>
        <v>23</v>
      </c>
      <c r="E25" s="9">
        <f>'[17]PURI KRGASEM'!$C$44</f>
        <v>700</v>
      </c>
      <c r="F25" s="9">
        <f>'[18]PURI KRGASEM'!$H$44</f>
        <v>80</v>
      </c>
      <c r="G25" s="9">
        <f>'[19]PURI AGUNG'!$H$43</f>
        <v>745</v>
      </c>
      <c r="H25" s="9">
        <f>'[20]PURI AGUNG'!$H$43</f>
        <v>62</v>
      </c>
      <c r="I25" s="59">
        <f>C25+E25+G25</f>
        <v>2112</v>
      </c>
      <c r="J25" s="59">
        <f>D25+F25+H25</f>
        <v>165</v>
      </c>
    </row>
    <row r="26" spans="1:13" ht="15">
      <c r="A26" s="3"/>
      <c r="B26" s="11"/>
      <c r="C26" s="47"/>
      <c r="D26" s="47"/>
      <c r="E26" s="9"/>
      <c r="F26" s="9"/>
      <c r="G26" s="9"/>
      <c r="H26" s="9"/>
      <c r="I26" s="59"/>
      <c r="J26" s="59"/>
    </row>
    <row r="27" spans="1:13" ht="15">
      <c r="A27" s="3" t="s">
        <v>57</v>
      </c>
      <c r="B27" s="11" t="s">
        <v>24</v>
      </c>
      <c r="C27" s="47">
        <f>'[15]TAMAN UJUNG'!$H$43</f>
        <v>10341</v>
      </c>
      <c r="D27" s="48">
        <f>'[16]TAMAN UJUNG'!$H$44</f>
        <v>3946</v>
      </c>
      <c r="E27" s="8">
        <f>'[17]TAMAN UJUNG'!$H$43</f>
        <v>12297</v>
      </c>
      <c r="F27" s="9">
        <f>'[18]TAMAN UJUNG'!$H$44</f>
        <v>2945</v>
      </c>
      <c r="G27" s="9">
        <f>'[19]TAMAN UJUNG'!$H$42</f>
        <v>10416</v>
      </c>
      <c r="H27" s="9">
        <f>'[20]TAMAN UJUNG'!$H$43</f>
        <v>4501</v>
      </c>
      <c r="I27" s="59">
        <f>C27+E27+G27</f>
        <v>33054</v>
      </c>
      <c r="J27" s="59">
        <f>D27+F27+H27</f>
        <v>11392</v>
      </c>
    </row>
    <row r="28" spans="1:13" ht="15">
      <c r="A28" s="3"/>
      <c r="B28" s="11"/>
      <c r="C28" s="47"/>
      <c r="D28" s="9"/>
      <c r="E28" s="9"/>
      <c r="F28" s="9"/>
      <c r="G28" s="9"/>
      <c r="H28" s="9"/>
      <c r="I28" s="59"/>
      <c r="J28" s="59"/>
    </row>
    <row r="29" spans="1:13" ht="15">
      <c r="A29" s="3" t="s">
        <v>58</v>
      </c>
      <c r="B29" s="11" t="s">
        <v>34</v>
      </c>
      <c r="C29" s="47">
        <v>0</v>
      </c>
      <c r="D29" s="9">
        <v>0</v>
      </c>
      <c r="E29" s="7">
        <f>[17]EDELWEIS!$H$44</f>
        <v>4</v>
      </c>
      <c r="F29" s="9">
        <f>[18]EDELWEIS!$H$44</f>
        <v>533</v>
      </c>
      <c r="G29" s="13">
        <v>0</v>
      </c>
      <c r="H29" s="14">
        <f>[20]EDELWEIS!$H$43</f>
        <v>500</v>
      </c>
      <c r="I29" s="59">
        <f>C29+E29+G29</f>
        <v>4</v>
      </c>
      <c r="J29" s="59">
        <f>D29+F29+H29</f>
        <v>1033</v>
      </c>
    </row>
    <row r="30" spans="1:13" ht="15">
      <c r="A30" s="37"/>
      <c r="B30" s="16"/>
      <c r="C30" s="47"/>
      <c r="D30" s="8"/>
      <c r="E30" s="14"/>
      <c r="F30" s="14"/>
      <c r="G30" s="9"/>
      <c r="H30" s="17"/>
      <c r="I30" s="59"/>
      <c r="J30" s="59"/>
      <c r="L30" s="18"/>
      <c r="M30" s="18"/>
    </row>
    <row r="31" spans="1:13" ht="15">
      <c r="A31" s="37" t="s">
        <v>59</v>
      </c>
      <c r="B31" s="19" t="s">
        <v>42</v>
      </c>
      <c r="C31" s="66">
        <f>[15]LEMPUYANG!$H$44</f>
        <v>18490</v>
      </c>
      <c r="D31" s="20">
        <f>[16]LEMPUYANG!$H$44</f>
        <v>1028</v>
      </c>
      <c r="E31" s="20">
        <f>[17]LEMPUYANG!$H$44</f>
        <v>22384</v>
      </c>
      <c r="F31" s="20">
        <f>[18]LEMPUYANG!$H$44</f>
        <v>803</v>
      </c>
      <c r="G31" s="9">
        <f>[19]LEMPUYANG!$H$43</f>
        <v>16939</v>
      </c>
      <c r="H31" s="17">
        <f>[20]LEMPUYANG!$H$43</f>
        <v>576</v>
      </c>
      <c r="I31" s="59">
        <f>C31+E31+G31</f>
        <v>57813</v>
      </c>
      <c r="J31" s="59">
        <f>D31+F31+H31</f>
        <v>2407</v>
      </c>
    </row>
    <row r="32" spans="1:13" ht="15">
      <c r="A32" s="37"/>
      <c r="B32" s="19"/>
      <c r="C32" s="47"/>
      <c r="D32" s="20"/>
      <c r="E32" s="20"/>
      <c r="F32" s="21"/>
      <c r="G32" s="9"/>
      <c r="H32" s="17"/>
      <c r="I32" s="59"/>
      <c r="J32" s="59"/>
    </row>
    <row r="33" spans="1:11" ht="15">
      <c r="A33" s="41" t="s">
        <v>60</v>
      </c>
      <c r="B33" s="22" t="s">
        <v>25</v>
      </c>
      <c r="C33" s="66">
        <f>'[15]BUKIT ASAH'!$H$44</f>
        <v>9073</v>
      </c>
      <c r="D33" s="20">
        <f>'[16]BUKIT ASAH'!$H$44</f>
        <v>7280</v>
      </c>
      <c r="E33" s="20">
        <f>'[17]BUKIT ASAH'!$H$44</f>
        <v>11442</v>
      </c>
      <c r="F33" s="21">
        <f>'[18]BUKIT ASAH'!$H$44</f>
        <v>6993</v>
      </c>
      <c r="G33" s="9">
        <f>'[19]BUKIT ASAH'!$H$43</f>
        <v>7553</v>
      </c>
      <c r="H33" s="17">
        <f>'[20]BUKIT ASAH'!$H$43</f>
        <v>8706</v>
      </c>
      <c r="I33" s="59">
        <f>C33+E33+G33</f>
        <v>28068</v>
      </c>
      <c r="J33" s="59">
        <f>D33+F33+H33</f>
        <v>22979</v>
      </c>
    </row>
    <row r="34" spans="1:11" ht="15">
      <c r="A34" s="41"/>
      <c r="B34" s="22"/>
      <c r="C34" s="47"/>
      <c r="D34" s="20"/>
      <c r="E34" s="20"/>
      <c r="F34" s="21"/>
      <c r="G34" s="9"/>
      <c r="H34" s="17"/>
      <c r="I34" s="59"/>
      <c r="J34" s="59"/>
    </row>
    <row r="35" spans="1:11" ht="15">
      <c r="A35" s="41" t="s">
        <v>61</v>
      </c>
      <c r="B35" s="22" t="s">
        <v>39</v>
      </c>
      <c r="C35" s="47">
        <v>0</v>
      </c>
      <c r="D35" s="20">
        <v>0</v>
      </c>
      <c r="E35" s="20">
        <v>0</v>
      </c>
      <c r="F35" s="20">
        <v>0</v>
      </c>
      <c r="G35" s="9">
        <f>'[19]BUKIT CEMARA'!$H$43</f>
        <v>35</v>
      </c>
      <c r="H35" s="17">
        <f>'[20]BUKIT CEMARA'!$H$43</f>
        <v>89</v>
      </c>
      <c r="I35" s="59">
        <f>C35+E35+G35</f>
        <v>35</v>
      </c>
      <c r="J35" s="59">
        <f>D35+F35+H35</f>
        <v>89</v>
      </c>
    </row>
    <row r="36" spans="1:11" ht="15">
      <c r="A36" s="41"/>
      <c r="B36" s="22"/>
      <c r="C36" s="21"/>
      <c r="D36" s="23"/>
      <c r="E36" s="21"/>
      <c r="F36" s="21"/>
      <c r="G36" s="9"/>
      <c r="H36" s="17"/>
      <c r="I36" s="59"/>
      <c r="J36" s="59"/>
    </row>
    <row r="37" spans="1:11" ht="15">
      <c r="A37" s="14" t="s">
        <v>62</v>
      </c>
      <c r="B37" s="56" t="s">
        <v>49</v>
      </c>
      <c r="C37" s="21">
        <f>[15]D.PENABAN!$H$44</f>
        <v>64</v>
      </c>
      <c r="D37" s="57">
        <f>[16]PENABAN!$H$44</f>
        <v>121</v>
      </c>
      <c r="E37" s="21">
        <f>[17]D.PENABAN!$H$44</f>
        <v>102</v>
      </c>
      <c r="F37" s="21">
        <f>[18]PENABAN!$H$44</f>
        <v>287</v>
      </c>
      <c r="G37" s="9">
        <f>[19]D.PENABAN!$H$43</f>
        <v>98</v>
      </c>
      <c r="H37" s="17">
        <f>[20]PENABAN!$H$43</f>
        <v>442</v>
      </c>
      <c r="I37" s="59">
        <f>C37+E37+G37</f>
        <v>264</v>
      </c>
      <c r="J37" s="59">
        <f>D37+F37+H37</f>
        <v>850</v>
      </c>
      <c r="K37" s="26"/>
    </row>
    <row r="38" spans="1:11" ht="15">
      <c r="A38" s="14"/>
      <c r="B38" s="56"/>
      <c r="C38" s="21"/>
      <c r="D38" s="57"/>
      <c r="E38" s="21"/>
      <c r="F38" s="21"/>
      <c r="G38" s="9"/>
      <c r="H38" s="17"/>
      <c r="I38" s="59"/>
      <c r="J38" s="59"/>
    </row>
    <row r="39" spans="1:11" ht="15">
      <c r="A39" s="14" t="s">
        <v>63</v>
      </c>
      <c r="B39" s="56" t="s">
        <v>50</v>
      </c>
      <c r="C39" s="21">
        <f>[15]MAHAGANGGA!$H$44</f>
        <v>570</v>
      </c>
      <c r="D39" s="57">
        <f>[16]MAHAGANGGA!$H$44</f>
        <v>213</v>
      </c>
      <c r="E39" s="21">
        <f>[17]MAHAGANGGA!$H$44</f>
        <v>695</v>
      </c>
      <c r="F39" s="21">
        <f>[18]MAHAGANGGA!$H$44</f>
        <v>123</v>
      </c>
      <c r="G39" s="9">
        <f>[19]MAHAGANGGA!$H$43</f>
        <v>446</v>
      </c>
      <c r="H39" s="17">
        <f>[20]MAHAGANGGA!$H$43</f>
        <v>348</v>
      </c>
      <c r="I39" s="59">
        <f>C39+E39+G39</f>
        <v>1711</v>
      </c>
      <c r="J39" s="59">
        <f>D39+F39+H39</f>
        <v>684</v>
      </c>
    </row>
    <row r="40" spans="1:11" ht="15">
      <c r="A40" s="14"/>
      <c r="B40" s="54"/>
      <c r="C40" s="55"/>
      <c r="D40" s="57"/>
      <c r="E40" s="55"/>
      <c r="F40" s="21"/>
      <c r="G40" s="9"/>
      <c r="H40" s="17"/>
      <c r="I40" s="59"/>
      <c r="J40" s="59"/>
    </row>
    <row r="41" spans="1:11" ht="15">
      <c r="A41" s="14" t="s">
        <v>64</v>
      </c>
      <c r="B41" s="54" t="s">
        <v>52</v>
      </c>
      <c r="C41" s="55">
        <f>[15]PUTUNG!$H$44</f>
        <v>185</v>
      </c>
      <c r="D41" s="57">
        <f>[16]PUTUNG!$H$44</f>
        <v>125</v>
      </c>
      <c r="E41" s="55">
        <f>[17]PUTUNG!$H$44</f>
        <v>207</v>
      </c>
      <c r="F41" s="21">
        <f>[18]PUTUNG!$H$44</f>
        <v>109</v>
      </c>
      <c r="G41" s="9">
        <f>[19]PUTUNG!$H$43</f>
        <v>247</v>
      </c>
      <c r="H41" s="17">
        <f>[20]PUTUNG!$H$43</f>
        <v>123</v>
      </c>
      <c r="I41" s="59">
        <f>C41+E41+G41</f>
        <v>639</v>
      </c>
      <c r="J41" s="59">
        <f>D41+F41+H41</f>
        <v>357</v>
      </c>
    </row>
    <row r="42" spans="1:11" ht="15">
      <c r="A42" s="14"/>
      <c r="B42" s="54"/>
      <c r="C42" s="55"/>
      <c r="D42" s="57"/>
      <c r="E42" s="55"/>
      <c r="F42" s="21"/>
      <c r="G42" s="9"/>
      <c r="H42" s="17"/>
      <c r="I42" s="59"/>
      <c r="J42" s="59"/>
    </row>
    <row r="43" spans="1:11" ht="16.5">
      <c r="A43" s="24"/>
      <c r="B43" s="25" t="s">
        <v>37</v>
      </c>
      <c r="C43" s="58">
        <f>SUM(C7:C41)</f>
        <v>117070</v>
      </c>
      <c r="D43" s="58">
        <f>SUM(D7:D41)</f>
        <v>23114</v>
      </c>
      <c r="E43" s="58">
        <f t="shared" ref="E43:I43" si="0">SUM(E7:E41)</f>
        <v>143329</v>
      </c>
      <c r="F43" s="58">
        <f t="shared" si="0"/>
        <v>19449</v>
      </c>
      <c r="G43" s="58">
        <f>SUM(G7:G41)</f>
        <v>110333</v>
      </c>
      <c r="H43" s="58">
        <f t="shared" si="0"/>
        <v>26125</v>
      </c>
      <c r="I43" s="74">
        <f t="shared" si="0"/>
        <v>370732</v>
      </c>
      <c r="J43" s="75">
        <f>SUM(J7:J41)</f>
        <v>68688</v>
      </c>
    </row>
    <row r="44" spans="1:11" ht="15">
      <c r="A44" s="27"/>
      <c r="B44" s="28"/>
      <c r="D44" s="29"/>
      <c r="E44" s="30"/>
      <c r="F44" s="30"/>
      <c r="G44" s="30"/>
      <c r="H44" s="30"/>
      <c r="I44" s="60"/>
      <c r="J44" s="61"/>
    </row>
    <row r="45" spans="1:11" ht="15">
      <c r="A45" s="27"/>
      <c r="B45" s="28"/>
      <c r="C45" s="31"/>
      <c r="D45" s="31"/>
      <c r="E45" s="28"/>
      <c r="F45" s="28"/>
      <c r="G45" s="28"/>
      <c r="H45" s="28"/>
      <c r="I45" s="62"/>
      <c r="J45" s="63"/>
    </row>
    <row r="46" spans="1:11" ht="14.25" customHeight="1">
      <c r="A46" s="27"/>
      <c r="B46" s="28"/>
      <c r="C46" s="28"/>
      <c r="D46" s="28"/>
      <c r="E46" s="90" t="s">
        <v>51</v>
      </c>
      <c r="F46" s="90"/>
      <c r="G46" s="90"/>
      <c r="H46" s="90"/>
      <c r="I46" s="86">
        <f>SUM(I43:J43)</f>
        <v>439420</v>
      </c>
      <c r="J46" s="87"/>
    </row>
    <row r="47" spans="1:11" ht="14.25" customHeight="1">
      <c r="A47" s="32"/>
      <c r="B47" s="33"/>
      <c r="C47" s="33"/>
      <c r="D47" s="33"/>
      <c r="E47" s="33"/>
      <c r="F47" s="33"/>
      <c r="G47" s="33"/>
      <c r="H47" s="33"/>
      <c r="I47" s="33"/>
      <c r="J47" s="34"/>
    </row>
    <row r="48" spans="1:11">
      <c r="A48" s="35"/>
    </row>
    <row r="49" spans="1:15">
      <c r="A49" s="35"/>
      <c r="B49" s="18"/>
    </row>
    <row r="50" spans="1:15">
      <c r="A50" s="35"/>
      <c r="B50" s="18"/>
      <c r="G50" s="51"/>
      <c r="H50" s="51"/>
      <c r="I50" s="51"/>
      <c r="J50" s="51"/>
    </row>
    <row r="51" spans="1:15">
      <c r="A51" s="35"/>
      <c r="G51" s="78"/>
      <c r="H51" s="78"/>
      <c r="I51" s="78"/>
      <c r="J51" s="78"/>
      <c r="K51" s="45"/>
      <c r="L51" s="45"/>
      <c r="M51" s="45"/>
      <c r="N51" s="45"/>
      <c r="O51" s="45"/>
    </row>
    <row r="52" spans="1:15" ht="14.25" customHeight="1">
      <c r="A52" s="35"/>
      <c r="G52" s="50"/>
    </row>
    <row r="53" spans="1:15" ht="15">
      <c r="A53" s="35"/>
      <c r="G53" s="50"/>
      <c r="K53" s="46"/>
      <c r="L53" s="46"/>
      <c r="M53" s="46"/>
      <c r="N53" s="46"/>
      <c r="O53" s="46"/>
    </row>
    <row r="54" spans="1:15" ht="15">
      <c r="A54" s="35"/>
      <c r="G54" s="79"/>
      <c r="H54" s="79"/>
      <c r="I54" s="79"/>
      <c r="J54" s="79"/>
    </row>
    <row r="55" spans="1:15">
      <c r="A55" s="35"/>
      <c r="G55" s="78"/>
      <c r="H55" s="78"/>
      <c r="I55" s="78"/>
      <c r="J55" s="78"/>
    </row>
    <row r="56" spans="1:15">
      <c r="A56" s="35"/>
      <c r="G56" s="78"/>
      <c r="H56" s="78"/>
      <c r="I56" s="78"/>
      <c r="J56" s="78"/>
    </row>
    <row r="57" spans="1:15" ht="15">
      <c r="A57" s="35"/>
      <c r="G57" s="89"/>
      <c r="H57" s="89"/>
      <c r="I57" s="89"/>
      <c r="J57" s="89"/>
    </row>
    <row r="58" spans="1:15">
      <c r="A58" s="35"/>
    </row>
  </sheetData>
  <mergeCells count="15">
    <mergeCell ref="E46:H46"/>
    <mergeCell ref="I46:J46"/>
    <mergeCell ref="A1:J1"/>
    <mergeCell ref="A2:J2"/>
    <mergeCell ref="A4:A5"/>
    <mergeCell ref="B4:B5"/>
    <mergeCell ref="C4:D4"/>
    <mergeCell ref="E4:F4"/>
    <mergeCell ref="G4:H4"/>
    <mergeCell ref="I4:J4"/>
    <mergeCell ref="G51:J51"/>
    <mergeCell ref="G55:J55"/>
    <mergeCell ref="G56:J56"/>
    <mergeCell ref="G57:J57"/>
    <mergeCell ref="G54:J54"/>
  </mergeCells>
  <pageMargins left="0.51181102362204722" right="0.31496062992125984" top="0.74803149606299213" bottom="0.74803149606299213" header="0.31496062992125984" footer="0.31496062992125984"/>
  <pageSetup paperSize="5"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1"/>
  <sheetViews>
    <sheetView topLeftCell="A19" workbookViewId="0">
      <selection activeCell="H37" sqref="H37"/>
    </sheetView>
  </sheetViews>
  <sheetFormatPr defaultRowHeight="14.25"/>
  <cols>
    <col min="1" max="1" width="4.28515625" style="1" customWidth="1"/>
    <col min="2" max="2" width="25.140625" style="1" customWidth="1"/>
    <col min="3" max="3" width="10.28515625" style="1" customWidth="1"/>
    <col min="4" max="4" width="9.7109375" style="1" customWidth="1"/>
    <col min="5" max="5" width="9.85546875" style="1" customWidth="1"/>
    <col min="6" max="7" width="9.5703125" style="1" customWidth="1"/>
    <col min="8" max="8" width="9.28515625" style="1" customWidth="1"/>
    <col min="9" max="9" width="11.140625" style="1" customWidth="1"/>
    <col min="10" max="10" width="12.5703125" style="1" customWidth="1"/>
    <col min="11" max="11" width="13.5703125" style="1" customWidth="1"/>
    <col min="12" max="16384" width="9.140625" style="1"/>
  </cols>
  <sheetData>
    <row r="1" spans="1:12" ht="15">
      <c r="A1" s="81" t="s">
        <v>53</v>
      </c>
      <c r="B1" s="81"/>
      <c r="C1" s="81"/>
      <c r="D1" s="81"/>
      <c r="E1" s="81"/>
      <c r="F1" s="81"/>
      <c r="G1" s="81"/>
      <c r="H1" s="81"/>
      <c r="I1" s="81"/>
      <c r="J1" s="81"/>
    </row>
    <row r="2" spans="1:12" ht="15">
      <c r="A2" s="81" t="s">
        <v>48</v>
      </c>
      <c r="B2" s="81"/>
      <c r="C2" s="81"/>
      <c r="D2" s="81"/>
      <c r="E2" s="81"/>
      <c r="F2" s="81"/>
      <c r="G2" s="81"/>
      <c r="H2" s="81"/>
      <c r="I2" s="81"/>
      <c r="J2" s="81"/>
    </row>
    <row r="4" spans="1:12" ht="16.5">
      <c r="A4" s="83" t="s">
        <v>0</v>
      </c>
      <c r="B4" s="83" t="s">
        <v>1</v>
      </c>
      <c r="C4" s="82" t="s">
        <v>40</v>
      </c>
      <c r="D4" s="82"/>
      <c r="E4" s="82" t="s">
        <v>41</v>
      </c>
      <c r="F4" s="82"/>
      <c r="G4" s="82" t="s">
        <v>33</v>
      </c>
      <c r="H4" s="82"/>
      <c r="I4" s="82" t="s">
        <v>5</v>
      </c>
      <c r="J4" s="82"/>
    </row>
    <row r="5" spans="1:12" ht="16.5">
      <c r="A5" s="84"/>
      <c r="B5" s="84"/>
      <c r="C5" s="36" t="s">
        <v>6</v>
      </c>
      <c r="D5" s="36" t="s">
        <v>7</v>
      </c>
      <c r="E5" s="36" t="s">
        <v>6</v>
      </c>
      <c r="F5" s="36" t="s">
        <v>7</v>
      </c>
      <c r="G5" s="36" t="s">
        <v>6</v>
      </c>
      <c r="H5" s="36" t="s">
        <v>7</v>
      </c>
      <c r="I5" s="36" t="s">
        <v>6</v>
      </c>
      <c r="J5" s="36" t="s">
        <v>7</v>
      </c>
    </row>
    <row r="6" spans="1:12">
      <c r="A6" s="2"/>
      <c r="B6" s="2"/>
      <c r="C6" s="2"/>
      <c r="D6" s="2"/>
      <c r="E6" s="2"/>
      <c r="F6" s="2"/>
      <c r="G6" s="2"/>
      <c r="H6" s="2"/>
      <c r="I6" s="2"/>
      <c r="J6" s="2"/>
    </row>
    <row r="7" spans="1:12" s="67" customFormat="1" ht="15" customHeight="1">
      <c r="A7" s="3" t="s">
        <v>8</v>
      </c>
      <c r="B7" s="4" t="s">
        <v>10</v>
      </c>
      <c r="C7" s="47">
        <f>[21]TIRTAGANGGA!$H$44</f>
        <v>41304</v>
      </c>
      <c r="D7" s="48">
        <f>[22]TIRTAGANGGA!$H$44</f>
        <v>3376</v>
      </c>
      <c r="E7" s="7">
        <f>[23]TIRTAGANGGA!$H$43</f>
        <v>30728</v>
      </c>
      <c r="F7" s="9">
        <f>[24]TIRTAGANGGA!$H$43</f>
        <v>3147</v>
      </c>
      <c r="G7" s="9">
        <f>[25]TIRTAGANGGA!$H$44</f>
        <v>26472</v>
      </c>
      <c r="H7" s="9">
        <f>[26]TIRTAGANGGA!$H$44</f>
        <v>4909</v>
      </c>
      <c r="I7" s="59">
        <f>C7+E7+G7</f>
        <v>98504</v>
      </c>
      <c r="J7" s="59">
        <f>D7+F7+H7</f>
        <v>11432</v>
      </c>
    </row>
    <row r="8" spans="1:12" s="67" customFormat="1" ht="15" customHeight="1">
      <c r="A8" s="3"/>
      <c r="B8" s="11"/>
      <c r="C8" s="9"/>
      <c r="D8" s="9"/>
      <c r="E8" s="9"/>
      <c r="F8" s="9"/>
      <c r="G8" s="9"/>
      <c r="H8" s="9"/>
      <c r="I8" s="10"/>
      <c r="J8" s="10"/>
    </row>
    <row r="9" spans="1:12" s="67" customFormat="1" ht="15" customHeight="1">
      <c r="A9" s="3">
        <v>2</v>
      </c>
      <c r="B9" s="11" t="s">
        <v>14</v>
      </c>
      <c r="C9" s="9">
        <f>[21]BESAKIH!$H$44</f>
        <v>20353</v>
      </c>
      <c r="D9" s="9">
        <f>[22]BESAKIH!$H$44</f>
        <v>1182</v>
      </c>
      <c r="E9" s="9">
        <f>[23]BESAKIH!$H$43</f>
        <v>11503</v>
      </c>
      <c r="F9" s="9">
        <f>[24]BESAKIH!$H$43</f>
        <v>1196</v>
      </c>
      <c r="G9" s="9">
        <f>[7]BESAKIH!$H$44</f>
        <v>8389</v>
      </c>
      <c r="H9" s="9">
        <f>[8]BESAKIH!$H$44</f>
        <v>2606</v>
      </c>
      <c r="I9" s="59">
        <f>C9+E9+G9</f>
        <v>40245</v>
      </c>
      <c r="J9" s="59">
        <f>D9+F9+H9</f>
        <v>4984</v>
      </c>
      <c r="L9" s="68"/>
    </row>
    <row r="10" spans="1:12" s="67" customFormat="1" ht="15" customHeight="1">
      <c r="A10" s="3"/>
      <c r="B10" s="11"/>
      <c r="C10" s="9"/>
      <c r="D10" s="9"/>
      <c r="E10" s="9"/>
      <c r="F10" s="12"/>
      <c r="G10" s="9"/>
      <c r="H10" s="9"/>
      <c r="I10" s="59"/>
      <c r="J10" s="59"/>
    </row>
    <row r="11" spans="1:12" s="67" customFormat="1" ht="15" customHeight="1">
      <c r="A11" s="3">
        <v>3</v>
      </c>
      <c r="B11" s="11" t="s">
        <v>18</v>
      </c>
      <c r="C11" s="7">
        <f>'[21]YEH MALET'!$H$44</f>
        <v>28</v>
      </c>
      <c r="D11" s="7">
        <f>'[22]YEH MALET'!$H$44</f>
        <v>1099</v>
      </c>
      <c r="E11" s="7">
        <f>'[23]YEH MALET'!$H$43</f>
        <v>24</v>
      </c>
      <c r="F11" s="9">
        <f>'[24]YEH MALET'!$H$43</f>
        <v>990</v>
      </c>
      <c r="G11" s="7">
        <f>'[25]YEH MALET'!$H$44</f>
        <v>40</v>
      </c>
      <c r="H11" s="7">
        <f>'[26]YEH MALET'!$H$44</f>
        <v>983</v>
      </c>
      <c r="I11" s="59">
        <f>C11+E11+G11</f>
        <v>92</v>
      </c>
      <c r="J11" s="59">
        <f>D11+F11+H11</f>
        <v>3072</v>
      </c>
      <c r="L11" s="67" t="s">
        <v>36</v>
      </c>
    </row>
    <row r="12" spans="1:12" s="67" customFormat="1" ht="15" customHeight="1">
      <c r="A12" s="3"/>
      <c r="B12" s="11"/>
      <c r="C12" s="9"/>
      <c r="D12" s="9"/>
      <c r="E12" s="9"/>
      <c r="F12" s="9"/>
      <c r="G12" s="9"/>
      <c r="H12" s="9"/>
      <c r="I12" s="59"/>
      <c r="J12" s="59"/>
    </row>
    <row r="13" spans="1:12" s="67" customFormat="1" ht="15" customHeight="1">
      <c r="A13" s="3">
        <v>4</v>
      </c>
      <c r="B13" s="44" t="s">
        <v>20</v>
      </c>
      <c r="C13" s="47">
        <f>[21]TENGANAN!$H$44</f>
        <v>3554</v>
      </c>
      <c r="D13" s="47">
        <f>[22]TENGANAN!$H$44</f>
        <v>608</v>
      </c>
      <c r="E13" s="7">
        <f>[23]TENGANAN!$H$43</f>
        <v>1872</v>
      </c>
      <c r="F13" s="9">
        <f>[24]TENGANAN!$H$43</f>
        <v>746</v>
      </c>
      <c r="G13" s="7">
        <f>[25]TENGANAN!$H$44</f>
        <v>1177</v>
      </c>
      <c r="H13" s="7">
        <f>[26]TENGANAN!$H$44</f>
        <v>723</v>
      </c>
      <c r="I13" s="59">
        <f>C13+E13+G13</f>
        <v>6603</v>
      </c>
      <c r="J13" s="59">
        <f>D13+F13+H13</f>
        <v>2077</v>
      </c>
    </row>
    <row r="14" spans="1:12" s="67" customFormat="1" ht="15" customHeight="1">
      <c r="A14" s="3"/>
      <c r="B14" s="11"/>
      <c r="C14" s="47"/>
      <c r="D14" s="47"/>
      <c r="E14" s="9"/>
      <c r="F14" s="9"/>
      <c r="G14" s="9"/>
      <c r="H14" s="9"/>
      <c r="I14" s="59"/>
      <c r="J14" s="59"/>
    </row>
    <row r="15" spans="1:12" s="67" customFormat="1" ht="15" customHeight="1">
      <c r="A15" s="3">
        <v>5</v>
      </c>
      <c r="B15" s="11" t="s">
        <v>21</v>
      </c>
      <c r="C15" s="47">
        <f>[21]CANDIDASA!$H$44</f>
        <v>358</v>
      </c>
      <c r="D15" s="48">
        <f>[22]CANDIDASA!$H$44</f>
        <v>232</v>
      </c>
      <c r="E15" s="7">
        <f>[23]CANDIDASA!$H$43</f>
        <v>237</v>
      </c>
      <c r="F15" s="7">
        <v>0</v>
      </c>
      <c r="G15" s="7">
        <f>[25]CANDIDASA!$H$44</f>
        <v>248</v>
      </c>
      <c r="H15" s="7">
        <f>[26]CANDIDASA!$H$44</f>
        <v>187</v>
      </c>
      <c r="I15" s="59">
        <f>C15+E15+G15</f>
        <v>843</v>
      </c>
      <c r="J15" s="59">
        <f>D15+F15+H15</f>
        <v>419</v>
      </c>
    </row>
    <row r="16" spans="1:12" s="67" customFormat="1" ht="15" customHeight="1">
      <c r="A16" s="3"/>
      <c r="B16" s="11"/>
      <c r="C16" s="47"/>
      <c r="D16" s="47"/>
      <c r="E16" s="9"/>
      <c r="F16" s="9"/>
      <c r="G16" s="9"/>
      <c r="H16" s="9"/>
      <c r="I16" s="59"/>
      <c r="J16" s="59"/>
    </row>
    <row r="17" spans="1:15" s="67" customFormat="1" ht="15" customHeight="1">
      <c r="A17" s="3">
        <v>6</v>
      </c>
      <c r="B17" s="4" t="s">
        <v>38</v>
      </c>
      <c r="C17" s="47">
        <f>'[21]BUKIT SURGA'!$H$44</f>
        <v>193</v>
      </c>
      <c r="D17" s="66">
        <f>'[22]BUKIT SURGA'!$H$44</f>
        <v>1412</v>
      </c>
      <c r="E17" s="9">
        <f>'[23]BUKIT SURGA'!$H$43</f>
        <v>258</v>
      </c>
      <c r="F17" s="9">
        <f>'[24]BUKIT SURGA'!$H$43</f>
        <v>1673</v>
      </c>
      <c r="G17" s="9">
        <f>'[25]BUKIT SURGA'!$H$44</f>
        <v>325</v>
      </c>
      <c r="H17" s="9">
        <f>'[26]BUKIT SURGA'!$H$44</f>
        <v>2367</v>
      </c>
      <c r="I17" s="59">
        <f>C17+E17+G17</f>
        <v>776</v>
      </c>
      <c r="J17" s="59">
        <f>D17+F17+H17</f>
        <v>5452</v>
      </c>
    </row>
    <row r="18" spans="1:15" s="67" customFormat="1" ht="15" customHeight="1">
      <c r="A18" s="3"/>
      <c r="B18" s="11"/>
      <c r="C18" s="47"/>
      <c r="D18" s="47"/>
      <c r="E18" s="9"/>
      <c r="F18" s="9"/>
      <c r="G18" s="9"/>
      <c r="H18" s="9"/>
      <c r="I18" s="59"/>
      <c r="J18" s="59"/>
      <c r="O18" s="67" t="s">
        <v>65</v>
      </c>
    </row>
    <row r="19" spans="1:15" s="67" customFormat="1" ht="15" customHeight="1">
      <c r="A19" s="3">
        <v>7</v>
      </c>
      <c r="B19" s="11" t="s">
        <v>23</v>
      </c>
      <c r="C19" s="47">
        <f>'[21]PURI AGUNG'!$H$44</f>
        <v>675</v>
      </c>
      <c r="D19" s="47">
        <f>'[22]PURI AGUNG'!$H$44</f>
        <v>33</v>
      </c>
      <c r="E19" s="9">
        <f>'[23]PURI AGUNG'!$H$43</f>
        <v>341</v>
      </c>
      <c r="F19" s="9">
        <f>'[24]PURI AGUNG'!$H$43</f>
        <v>66</v>
      </c>
      <c r="G19" s="9">
        <f>'[25]PURI AGUNG'!$H$44</f>
        <v>183</v>
      </c>
      <c r="H19" s="9">
        <f>'[26]PURI AGUNG'!$H$44</f>
        <v>64</v>
      </c>
      <c r="I19" s="59">
        <f>C19+E19+G19</f>
        <v>1199</v>
      </c>
      <c r="J19" s="59">
        <f>D19+F19+H19</f>
        <v>163</v>
      </c>
    </row>
    <row r="20" spans="1:15" s="67" customFormat="1" ht="15" customHeight="1">
      <c r="A20" s="3"/>
      <c r="B20" s="11"/>
      <c r="C20" s="47"/>
      <c r="D20" s="47"/>
      <c r="E20" s="9"/>
      <c r="F20" s="9"/>
      <c r="G20" s="9"/>
      <c r="H20" s="9"/>
      <c r="I20" s="59"/>
      <c r="J20" s="59"/>
    </row>
    <row r="21" spans="1:15" s="67" customFormat="1" ht="15" customHeight="1">
      <c r="A21" s="3">
        <v>8</v>
      </c>
      <c r="B21" s="11" t="s">
        <v>24</v>
      </c>
      <c r="C21" s="47">
        <f>'[21]TAMAN UJUNG'!$H$43</f>
        <v>9743</v>
      </c>
      <c r="D21" s="48">
        <f>'[22]TAMAN UJUNG'!$H$44</f>
        <v>3436</v>
      </c>
      <c r="E21" s="8">
        <f>'[23]TAMAN UJUNG'!$H$42</f>
        <v>6749</v>
      </c>
      <c r="F21" s="9">
        <f>'[24]TAMAN UJUNG'!$H$43</f>
        <v>2827</v>
      </c>
      <c r="G21" s="9">
        <f>'[25]TAMAN UJUNG'!$H$43</f>
        <v>5142</v>
      </c>
      <c r="H21" s="9">
        <f>'[26]TAMAN UJUNG'!$H$44</f>
        <v>4310</v>
      </c>
      <c r="I21" s="59">
        <f>C21+E21+G21</f>
        <v>21634</v>
      </c>
      <c r="J21" s="59">
        <f>D21+F21+H21</f>
        <v>10573</v>
      </c>
    </row>
    <row r="22" spans="1:15" s="67" customFormat="1" ht="15" customHeight="1">
      <c r="A22" s="3"/>
      <c r="B22" s="11"/>
      <c r="C22" s="47"/>
      <c r="D22" s="9"/>
      <c r="E22" s="9"/>
      <c r="F22" s="9"/>
      <c r="G22" s="9"/>
      <c r="H22" s="9"/>
      <c r="I22" s="59"/>
      <c r="J22" s="59"/>
    </row>
    <row r="23" spans="1:15" s="67" customFormat="1" ht="15" customHeight="1">
      <c r="A23" s="3">
        <v>9</v>
      </c>
      <c r="B23" s="11" t="s">
        <v>34</v>
      </c>
      <c r="C23" s="47">
        <v>0</v>
      </c>
      <c r="D23" s="9">
        <f>[22]EDELWEIS!$H$44</f>
        <v>200</v>
      </c>
      <c r="E23" s="7">
        <v>0</v>
      </c>
      <c r="F23" s="9">
        <f>[24]EDELWEIS!$H$43</f>
        <v>150</v>
      </c>
      <c r="G23" s="13">
        <f>[7]EDELWEIS!$D$44</f>
        <v>0</v>
      </c>
      <c r="H23" s="14">
        <f>[8]EDELWEIS!$H$44</f>
        <v>95</v>
      </c>
      <c r="I23" s="59">
        <f>C23+E23+G23</f>
        <v>0</v>
      </c>
      <c r="J23" s="59">
        <f>D23+F23+H23</f>
        <v>445</v>
      </c>
    </row>
    <row r="24" spans="1:15" s="67" customFormat="1" ht="15" customHeight="1">
      <c r="A24" s="37"/>
      <c r="B24" s="16"/>
      <c r="C24" s="47"/>
      <c r="D24" s="8"/>
      <c r="E24" s="14"/>
      <c r="F24" s="14"/>
      <c r="G24" s="9"/>
      <c r="H24" s="17"/>
      <c r="I24" s="59"/>
      <c r="J24" s="59"/>
    </row>
    <row r="25" spans="1:15" s="67" customFormat="1" ht="15" customHeight="1">
      <c r="A25" s="37">
        <v>10</v>
      </c>
      <c r="B25" s="19" t="s">
        <v>42</v>
      </c>
      <c r="C25" s="66">
        <f>[21]LEMPUYANG!$H$44</f>
        <v>17084</v>
      </c>
      <c r="D25" s="20">
        <f>[22]LEMPUYANG!$H$44</f>
        <v>675</v>
      </c>
      <c r="E25" s="20">
        <f>[23]LEMPUYANG!$H$43</f>
        <v>14390</v>
      </c>
      <c r="F25" s="20">
        <f>[24]LEMPUYANG!$H$43</f>
        <v>585</v>
      </c>
      <c r="G25" s="9">
        <f>[25]LEMPUYANG!$H$44</f>
        <v>13821</v>
      </c>
      <c r="H25" s="17">
        <f>[26]LEMPUYANG!$H$44</f>
        <v>1194</v>
      </c>
      <c r="I25" s="59">
        <f>C25+E25+G25</f>
        <v>45295</v>
      </c>
      <c r="J25" s="59">
        <f>D25+F25+H25</f>
        <v>2454</v>
      </c>
    </row>
    <row r="26" spans="1:15" s="67" customFormat="1" ht="15" customHeight="1">
      <c r="A26" s="37"/>
      <c r="B26" s="19"/>
      <c r="C26" s="47"/>
      <c r="D26" s="20"/>
      <c r="E26" s="20"/>
      <c r="F26" s="21"/>
      <c r="G26" s="9"/>
      <c r="H26" s="17"/>
      <c r="I26" s="59"/>
      <c r="J26" s="59"/>
      <c r="L26" s="68"/>
      <c r="M26" s="68"/>
    </row>
    <row r="27" spans="1:15" s="67" customFormat="1" ht="15" customHeight="1">
      <c r="A27" s="41">
        <v>11</v>
      </c>
      <c r="B27" s="22" t="s">
        <v>25</v>
      </c>
      <c r="C27" s="66">
        <f>'[21]BUKIT ASAH'!$H$44</f>
        <v>7477</v>
      </c>
      <c r="D27" s="20">
        <f>'[22]BUKIT ASAH'!$H$44</f>
        <v>6986</v>
      </c>
      <c r="E27" s="20">
        <f>'[23]BUKIT ASAH'!$H$43</f>
        <v>5730</v>
      </c>
      <c r="F27" s="21">
        <f>'[24]BUKIT ASAH'!$H$43</f>
        <v>4499</v>
      </c>
      <c r="G27" s="9">
        <f>'[25]BUKIT ASAH'!$H$44</f>
        <v>4297</v>
      </c>
      <c r="H27" s="17">
        <f>'[26]BUKIT ASAH'!$H$44</f>
        <v>6845</v>
      </c>
      <c r="I27" s="59">
        <f>C27+E27+G27</f>
        <v>17504</v>
      </c>
      <c r="J27" s="59">
        <f>D27+F27+H27</f>
        <v>18330</v>
      </c>
    </row>
    <row r="28" spans="1:15" s="67" customFormat="1" ht="15" customHeight="1">
      <c r="A28" s="41"/>
      <c r="B28" s="22"/>
      <c r="C28" s="47"/>
      <c r="D28" s="20"/>
      <c r="E28" s="20"/>
      <c r="F28" s="21"/>
      <c r="G28" s="9"/>
      <c r="H28" s="17"/>
      <c r="I28" s="59"/>
      <c r="J28" s="59"/>
    </row>
    <row r="29" spans="1:15" s="67" customFormat="1" ht="15" customHeight="1">
      <c r="A29" s="41">
        <v>12</v>
      </c>
      <c r="B29" s="22" t="s">
        <v>39</v>
      </c>
      <c r="C29" s="47">
        <f>'[21]BUKIT CEMARA'!$H$44</f>
        <v>17</v>
      </c>
      <c r="D29" s="76">
        <f>'[22]BUKIT CEMARA'!$H$44</f>
        <v>92</v>
      </c>
      <c r="E29" s="20">
        <v>0</v>
      </c>
      <c r="F29" s="20">
        <f>'[24]BUKIT CEMARA'!$H$43</f>
        <v>84</v>
      </c>
      <c r="G29" s="9">
        <f>'[25]BUKIT CEMARA'!$H$44</f>
        <v>33</v>
      </c>
      <c r="H29" s="17">
        <f>'[26]BUKIT CEMARA'!$H$44</f>
        <v>218</v>
      </c>
      <c r="I29" s="59">
        <f>C29+E29+G29</f>
        <v>50</v>
      </c>
      <c r="J29" s="59">
        <f>D29+F29+H29</f>
        <v>394</v>
      </c>
    </row>
    <row r="30" spans="1:15" s="67" customFormat="1" ht="15" customHeight="1">
      <c r="A30" s="41"/>
      <c r="B30" s="22"/>
      <c r="C30" s="21"/>
      <c r="D30" s="23"/>
      <c r="E30" s="21"/>
      <c r="F30" s="21"/>
      <c r="G30" s="9"/>
      <c r="H30" s="17"/>
      <c r="I30" s="59"/>
      <c r="J30" s="59"/>
    </row>
    <row r="31" spans="1:15" s="67" customFormat="1" ht="15" customHeight="1">
      <c r="A31" s="14">
        <v>13</v>
      </c>
      <c r="B31" s="56" t="s">
        <v>49</v>
      </c>
      <c r="C31" s="21">
        <f>[21]D.PENABAN!$H$44</f>
        <v>94</v>
      </c>
      <c r="D31" s="57">
        <f>[22]PENABAN!$H$44</f>
        <v>267</v>
      </c>
      <c r="E31" s="21">
        <f>[23]D.PENABAN!$H$43</f>
        <v>71</v>
      </c>
      <c r="F31" s="21">
        <f>[24]PENABAN!$H$43</f>
        <v>569</v>
      </c>
      <c r="G31" s="9">
        <f>[25]D.PENABAN!$H$44</f>
        <v>81</v>
      </c>
      <c r="H31" s="17">
        <f>[26]PENABAN!$H$44</f>
        <v>876</v>
      </c>
      <c r="I31" s="59">
        <f>C31+E31+G31</f>
        <v>246</v>
      </c>
      <c r="J31" s="59">
        <f>D31+F31+H31</f>
        <v>1712</v>
      </c>
    </row>
    <row r="32" spans="1:15" s="67" customFormat="1" ht="15" customHeight="1">
      <c r="A32" s="14"/>
      <c r="B32" s="56"/>
      <c r="C32" s="21"/>
      <c r="D32" s="57"/>
      <c r="E32" s="21"/>
      <c r="F32" s="21"/>
      <c r="G32" s="9"/>
      <c r="H32" s="17"/>
      <c r="I32" s="59"/>
      <c r="J32" s="59"/>
    </row>
    <row r="33" spans="1:11" s="67" customFormat="1" ht="15" customHeight="1">
      <c r="A33" s="14">
        <v>14</v>
      </c>
      <c r="B33" s="56" t="s">
        <v>50</v>
      </c>
      <c r="C33" s="21">
        <f>[21]MAHAGANGGA!$H$44</f>
        <v>387</v>
      </c>
      <c r="D33" s="57">
        <f>[22]MAHAGANGGA!$H$44</f>
        <v>262</v>
      </c>
      <c r="E33" s="21">
        <f>[23]MAHAGANGGA!$H$43</f>
        <v>277</v>
      </c>
      <c r="F33" s="21">
        <f>[24]MAHAGANGGA!$H$43</f>
        <v>150</v>
      </c>
      <c r="G33" s="9">
        <f>[25]MAHAGANGGA!$H$44</f>
        <v>275</v>
      </c>
      <c r="H33" s="17">
        <f>[26]MAHAGANGGA!$H$44</f>
        <v>148</v>
      </c>
      <c r="I33" s="59">
        <f>C33+E33+G33</f>
        <v>939</v>
      </c>
      <c r="J33" s="59">
        <f>D33+F33+H33</f>
        <v>560</v>
      </c>
      <c r="K33" s="69"/>
    </row>
    <row r="34" spans="1:11" s="67" customFormat="1" ht="15" customHeight="1">
      <c r="A34" s="14"/>
      <c r="B34" s="54"/>
      <c r="C34" s="55"/>
      <c r="D34" s="57"/>
      <c r="E34" s="55"/>
      <c r="F34" s="21"/>
      <c r="G34" s="9"/>
      <c r="H34" s="17"/>
      <c r="I34" s="59"/>
      <c r="J34" s="59"/>
    </row>
    <row r="35" spans="1:11" s="67" customFormat="1" ht="15" customHeight="1">
      <c r="A35" s="14">
        <v>15</v>
      </c>
      <c r="B35" s="54" t="s">
        <v>52</v>
      </c>
      <c r="C35" s="55">
        <f>[21]PUTUNG!$H$44</f>
        <v>188</v>
      </c>
      <c r="D35" s="57">
        <f>[22]PUTUNG!$H$44</f>
        <v>127</v>
      </c>
      <c r="E35" s="55">
        <f>[23]PUTUNG!$H$43</f>
        <v>275</v>
      </c>
      <c r="F35" s="21">
        <f>[24]PUTUNG!$H$43</f>
        <v>125</v>
      </c>
      <c r="G35" s="9"/>
      <c r="H35" s="17"/>
      <c r="I35" s="59">
        <f>C35+E35+G35</f>
        <v>463</v>
      </c>
      <c r="J35" s="59">
        <f>D35+F35+H35</f>
        <v>252</v>
      </c>
    </row>
    <row r="36" spans="1:11" ht="15">
      <c r="A36" s="14"/>
      <c r="B36" s="54"/>
      <c r="C36" s="55"/>
      <c r="D36" s="57"/>
      <c r="E36" s="55"/>
      <c r="F36" s="21"/>
      <c r="G36" s="9"/>
      <c r="H36" s="17"/>
      <c r="I36" s="59"/>
      <c r="J36" s="59"/>
    </row>
    <row r="37" spans="1:11" ht="16.5">
      <c r="A37" s="24"/>
      <c r="B37" s="25" t="s">
        <v>37</v>
      </c>
      <c r="C37" s="58">
        <f>SUM(C7:C35)</f>
        <v>101455</v>
      </c>
      <c r="D37" s="58">
        <f>SUM(D7:D35)</f>
        <v>19987</v>
      </c>
      <c r="E37" s="58">
        <f t="shared" ref="E37:I37" si="0">SUM(E7:E35)</f>
        <v>72455</v>
      </c>
      <c r="F37" s="58">
        <f t="shared" si="0"/>
        <v>16807</v>
      </c>
      <c r="G37" s="58">
        <f>SUM(G7:G35)</f>
        <v>60483</v>
      </c>
      <c r="H37" s="58">
        <f t="shared" si="0"/>
        <v>25525</v>
      </c>
      <c r="I37" s="64">
        <f t="shared" si="0"/>
        <v>234393</v>
      </c>
      <c r="J37" s="65">
        <f>SUM(J7:J35)</f>
        <v>62319</v>
      </c>
    </row>
    <row r="38" spans="1:11" ht="14.25" customHeight="1">
      <c r="A38" s="27"/>
      <c r="B38" s="28"/>
      <c r="D38" s="29"/>
      <c r="E38" s="30"/>
      <c r="F38" s="30"/>
      <c r="G38" s="30"/>
      <c r="H38" s="30"/>
      <c r="I38" s="60"/>
      <c r="J38" s="61"/>
    </row>
    <row r="39" spans="1:11" ht="14.25" customHeight="1">
      <c r="A39" s="27"/>
      <c r="B39" s="28"/>
      <c r="C39" s="31"/>
      <c r="D39" s="31"/>
      <c r="E39" s="28"/>
      <c r="F39" s="28"/>
      <c r="G39" s="28"/>
      <c r="H39" s="28"/>
      <c r="I39" s="62"/>
      <c r="J39" s="63"/>
    </row>
    <row r="40" spans="1:11" ht="15">
      <c r="A40" s="27"/>
      <c r="B40" s="28"/>
      <c r="C40" s="28"/>
      <c r="D40" s="28"/>
      <c r="E40" s="90" t="s">
        <v>51</v>
      </c>
      <c r="F40" s="90"/>
      <c r="G40" s="90"/>
      <c r="H40" s="90"/>
      <c r="I40" s="86">
        <f>SUM(I37:J37)</f>
        <v>296712</v>
      </c>
      <c r="J40" s="87"/>
    </row>
    <row r="41" spans="1:11">
      <c r="A41" s="32"/>
      <c r="B41" s="33"/>
      <c r="C41" s="33"/>
      <c r="D41" s="33"/>
      <c r="E41" s="33"/>
      <c r="F41" s="33"/>
      <c r="G41" s="33"/>
      <c r="H41" s="33"/>
      <c r="I41" s="33"/>
      <c r="J41" s="34"/>
    </row>
    <row r="42" spans="1:11">
      <c r="A42" s="35"/>
      <c r="B42" s="18"/>
      <c r="G42" s="92"/>
      <c r="H42" s="92"/>
      <c r="I42" s="92"/>
      <c r="J42" s="92"/>
    </row>
    <row r="43" spans="1:11" ht="15" customHeight="1">
      <c r="A43" s="35"/>
      <c r="G43" s="78"/>
      <c r="H43" s="78"/>
      <c r="I43" s="78"/>
      <c r="J43" s="78"/>
    </row>
    <row r="44" spans="1:11" ht="14.25" customHeight="1">
      <c r="A44" s="35"/>
      <c r="G44" s="50"/>
    </row>
    <row r="45" spans="1:11" ht="14.25" customHeight="1">
      <c r="A45" s="35"/>
      <c r="G45" s="70"/>
    </row>
    <row r="46" spans="1:11" ht="14.25" customHeight="1">
      <c r="A46" s="35"/>
      <c r="G46" s="50"/>
    </row>
    <row r="47" spans="1:11" ht="15">
      <c r="A47" s="35"/>
      <c r="G47" s="79"/>
      <c r="H47" s="79"/>
      <c r="I47" s="79"/>
      <c r="J47" s="79"/>
    </row>
    <row r="48" spans="1:11">
      <c r="A48" s="35"/>
      <c r="G48" s="78"/>
      <c r="H48" s="78"/>
      <c r="I48" s="78"/>
      <c r="J48" s="78"/>
    </row>
    <row r="49" spans="1:10">
      <c r="A49" s="35"/>
      <c r="G49" s="78"/>
      <c r="H49" s="78"/>
      <c r="I49" s="78"/>
      <c r="J49" s="78"/>
    </row>
    <row r="50" spans="1:10">
      <c r="A50" s="35"/>
      <c r="G50" s="91"/>
      <c r="H50" s="91"/>
      <c r="I50" s="91"/>
      <c r="J50" s="91"/>
    </row>
    <row r="51" spans="1:10">
      <c r="A51" s="35"/>
    </row>
  </sheetData>
  <mergeCells count="16">
    <mergeCell ref="G42:J42"/>
    <mergeCell ref="A1:J1"/>
    <mergeCell ref="A2:J2"/>
    <mergeCell ref="A4:A5"/>
    <mergeCell ref="B4:B5"/>
    <mergeCell ref="C4:D4"/>
    <mergeCell ref="E4:F4"/>
    <mergeCell ref="G4:H4"/>
    <mergeCell ref="I4:J4"/>
    <mergeCell ref="E40:H40"/>
    <mergeCell ref="I40:J40"/>
    <mergeCell ref="G43:J43"/>
    <mergeCell ref="G48:J48"/>
    <mergeCell ref="G49:J49"/>
    <mergeCell ref="G50:J50"/>
    <mergeCell ref="G47:J47"/>
  </mergeCells>
  <pageMargins left="0.51181102362204722" right="0.31496062992125984" top="0.74803149606299213" bottom="0.74803149606299213" header="0.31496062992125984" footer="0.31496062992125984"/>
  <pageSetup paperSize="5" scale="8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I46"/>
  <sheetViews>
    <sheetView workbookViewId="0">
      <selection activeCell="F12" sqref="F12"/>
    </sheetView>
  </sheetViews>
  <sheetFormatPr defaultRowHeight="14.25"/>
  <cols>
    <col min="1" max="1" width="4.28515625" style="1" customWidth="1"/>
    <col min="2" max="2" width="25.140625" style="1" customWidth="1"/>
    <col min="3" max="3" width="11.140625" style="1" customWidth="1"/>
    <col min="4" max="4" width="12.5703125" style="1" customWidth="1"/>
    <col min="5" max="5" width="13.5703125" style="1" customWidth="1"/>
    <col min="6" max="16384" width="9.140625" style="1"/>
  </cols>
  <sheetData>
    <row r="1" spans="1:6" ht="15">
      <c r="A1" s="81" t="s">
        <v>70</v>
      </c>
      <c r="B1" s="81"/>
      <c r="C1" s="81"/>
      <c r="D1" s="81"/>
    </row>
    <row r="2" spans="1:6" ht="15">
      <c r="A2" s="81" t="s">
        <v>71</v>
      </c>
      <c r="B2" s="81"/>
      <c r="C2" s="81"/>
      <c r="D2" s="81"/>
    </row>
    <row r="4" spans="1:6" ht="16.5">
      <c r="A4" s="83" t="s">
        <v>0</v>
      </c>
      <c r="B4" s="83" t="s">
        <v>66</v>
      </c>
      <c r="C4" s="82" t="s">
        <v>5</v>
      </c>
      <c r="D4" s="82"/>
    </row>
    <row r="5" spans="1:6" ht="16.5">
      <c r="A5" s="84"/>
      <c r="B5" s="84"/>
      <c r="C5" s="77" t="s">
        <v>6</v>
      </c>
      <c r="D5" s="77" t="s">
        <v>7</v>
      </c>
    </row>
    <row r="6" spans="1:6">
      <c r="A6" s="2"/>
      <c r="B6" s="2"/>
      <c r="C6" s="2"/>
      <c r="D6" s="2"/>
    </row>
    <row r="7" spans="1:6" s="67" customFormat="1" ht="15" customHeight="1">
      <c r="A7" s="3" t="s">
        <v>8</v>
      </c>
      <c r="B7" s="4" t="s">
        <v>2</v>
      </c>
      <c r="C7" s="47">
        <v>2300</v>
      </c>
      <c r="D7" s="59"/>
    </row>
    <row r="8" spans="1:6" s="67" customFormat="1" ht="15" customHeight="1">
      <c r="A8" s="3"/>
      <c r="B8" s="11"/>
      <c r="C8" s="9"/>
      <c r="D8" s="10"/>
    </row>
    <row r="9" spans="1:6" s="67" customFormat="1" ht="15" customHeight="1">
      <c r="A9" s="3">
        <v>2</v>
      </c>
      <c r="B9" s="11" t="s">
        <v>3</v>
      </c>
      <c r="C9" s="9">
        <v>2422</v>
      </c>
      <c r="D9" s="59"/>
      <c r="F9" s="68"/>
    </row>
    <row r="10" spans="1:6" s="67" customFormat="1" ht="15" customHeight="1">
      <c r="A10" s="3"/>
      <c r="B10" s="11"/>
      <c r="C10" s="9"/>
      <c r="D10" s="59"/>
    </row>
    <row r="11" spans="1:6" s="67" customFormat="1" ht="15" customHeight="1">
      <c r="A11" s="3">
        <v>3</v>
      </c>
      <c r="B11" s="11" t="s">
        <v>67</v>
      </c>
      <c r="C11" s="7">
        <v>2422</v>
      </c>
      <c r="D11" s="59"/>
      <c r="F11" s="67" t="s">
        <v>36</v>
      </c>
    </row>
    <row r="12" spans="1:6" s="67" customFormat="1" ht="15" customHeight="1">
      <c r="A12" s="3"/>
      <c r="B12" s="11"/>
      <c r="C12" s="9"/>
      <c r="D12" s="59"/>
    </row>
    <row r="13" spans="1:6" s="67" customFormat="1" ht="15" customHeight="1">
      <c r="A13" s="3">
        <v>4</v>
      </c>
      <c r="B13" s="44" t="s">
        <v>27</v>
      </c>
      <c r="C13" s="47">
        <v>330</v>
      </c>
      <c r="D13" s="59"/>
    </row>
    <row r="14" spans="1:6" s="67" customFormat="1" ht="15" customHeight="1">
      <c r="A14" s="3"/>
      <c r="B14" s="11"/>
      <c r="C14" s="47"/>
      <c r="D14" s="59"/>
    </row>
    <row r="15" spans="1:6" s="67" customFormat="1" ht="15" customHeight="1">
      <c r="A15" s="3">
        <v>5</v>
      </c>
      <c r="B15" s="11" t="s">
        <v>28</v>
      </c>
      <c r="C15" s="5" t="s">
        <v>69</v>
      </c>
      <c r="D15" s="59"/>
    </row>
    <row r="16" spans="1:6" s="67" customFormat="1" ht="15" customHeight="1">
      <c r="A16" s="3"/>
      <c r="B16" s="11"/>
      <c r="C16" s="47"/>
      <c r="D16" s="59"/>
    </row>
    <row r="17" spans="1:9" s="67" customFormat="1" ht="15" customHeight="1">
      <c r="A17" s="3">
        <v>6</v>
      </c>
      <c r="B17" s="4" t="s">
        <v>29</v>
      </c>
      <c r="C17" s="47">
        <v>3400</v>
      </c>
      <c r="D17" s="59"/>
    </row>
    <row r="18" spans="1:9" s="67" customFormat="1" ht="15" customHeight="1">
      <c r="A18" s="3"/>
      <c r="B18" s="11"/>
      <c r="C18" s="47"/>
      <c r="D18" s="59"/>
      <c r="I18" s="67" t="s">
        <v>65</v>
      </c>
    </row>
    <row r="19" spans="1:9" s="67" customFormat="1" ht="15" customHeight="1">
      <c r="A19" s="3">
        <v>7</v>
      </c>
      <c r="B19" s="11" t="s">
        <v>30</v>
      </c>
      <c r="C19" s="47">
        <v>4700</v>
      </c>
      <c r="D19" s="59"/>
    </row>
    <row r="20" spans="1:9" s="67" customFormat="1" ht="15" customHeight="1">
      <c r="A20" s="3"/>
      <c r="B20" s="11"/>
      <c r="C20" s="47"/>
      <c r="D20" s="59"/>
    </row>
    <row r="21" spans="1:9" s="67" customFormat="1" ht="15" customHeight="1">
      <c r="A21" s="3">
        <v>8</v>
      </c>
      <c r="B21" s="11" t="s">
        <v>31</v>
      </c>
      <c r="C21" s="47">
        <v>5225</v>
      </c>
      <c r="D21" s="59"/>
    </row>
    <row r="22" spans="1:9" s="67" customFormat="1" ht="15" customHeight="1">
      <c r="A22" s="3"/>
      <c r="B22" s="11"/>
      <c r="D22" s="59"/>
    </row>
    <row r="23" spans="1:9" s="67" customFormat="1" ht="15" customHeight="1">
      <c r="A23" s="3">
        <v>9</v>
      </c>
      <c r="B23" s="11" t="s">
        <v>32</v>
      </c>
      <c r="C23" s="47">
        <v>4775</v>
      </c>
      <c r="D23" s="59"/>
    </row>
    <row r="24" spans="1:9" s="67" customFormat="1" ht="15" customHeight="1">
      <c r="A24" s="37"/>
      <c r="B24" s="16"/>
      <c r="C24" s="47"/>
      <c r="D24" s="59"/>
    </row>
    <row r="25" spans="1:9" s="67" customFormat="1" ht="15" customHeight="1">
      <c r="A25" s="37">
        <v>10</v>
      </c>
      <c r="B25" s="19" t="s">
        <v>68</v>
      </c>
      <c r="C25" s="66">
        <v>4800</v>
      </c>
      <c r="D25" s="59"/>
    </row>
    <row r="26" spans="1:9" s="67" customFormat="1" ht="15" customHeight="1">
      <c r="A26" s="37"/>
      <c r="B26" s="19"/>
      <c r="C26" s="47"/>
      <c r="D26" s="59"/>
      <c r="F26" s="68"/>
      <c r="G26" s="68"/>
    </row>
    <row r="27" spans="1:9" s="67" customFormat="1" ht="15" customHeight="1">
      <c r="A27" s="41">
        <v>11</v>
      </c>
      <c r="B27" s="22" t="s">
        <v>41</v>
      </c>
      <c r="C27" s="66">
        <v>3400</v>
      </c>
      <c r="D27" s="59"/>
    </row>
    <row r="28" spans="1:9" s="67" customFormat="1" ht="15" customHeight="1">
      <c r="A28" s="41"/>
      <c r="B28" s="22"/>
      <c r="C28" s="47"/>
      <c r="D28" s="59"/>
    </row>
    <row r="29" spans="1:9" s="67" customFormat="1" ht="15" customHeight="1">
      <c r="A29" s="41">
        <v>12</v>
      </c>
      <c r="B29" s="22" t="s">
        <v>33</v>
      </c>
      <c r="C29" s="47">
        <v>1244</v>
      </c>
      <c r="D29" s="59"/>
    </row>
    <row r="30" spans="1:9" s="67" customFormat="1" ht="15" customHeight="1">
      <c r="A30" s="41"/>
      <c r="B30" s="22"/>
      <c r="C30" s="59"/>
      <c r="D30" s="59"/>
    </row>
    <row r="31" spans="1:9" ht="15">
      <c r="A31" s="14"/>
      <c r="B31" s="54"/>
      <c r="C31" s="59"/>
      <c r="D31" s="59"/>
    </row>
    <row r="32" spans="1:9" ht="16.5">
      <c r="A32" s="24"/>
      <c r="B32" s="25" t="s">
        <v>37</v>
      </c>
      <c r="C32" s="64">
        <f>SUM(C7:C30)</f>
        <v>35018</v>
      </c>
      <c r="D32" s="65">
        <f>SUM(D7:D30)</f>
        <v>0</v>
      </c>
    </row>
    <row r="33" spans="1:4" ht="14.25" customHeight="1">
      <c r="A33" s="27"/>
      <c r="B33" s="28"/>
      <c r="C33" s="60"/>
      <c r="D33" s="61"/>
    </row>
    <row r="34" spans="1:4" ht="14.25" customHeight="1">
      <c r="A34" s="27"/>
      <c r="B34" s="28"/>
      <c r="C34" s="62"/>
      <c r="D34" s="63"/>
    </row>
    <row r="35" spans="1:4" ht="15">
      <c r="A35" s="27"/>
      <c r="B35" s="28"/>
      <c r="C35" s="86">
        <f>SUM(C32:D32)</f>
        <v>35018</v>
      </c>
      <c r="D35" s="87"/>
    </row>
    <row r="36" spans="1:4">
      <c r="A36" s="32"/>
      <c r="B36" s="33"/>
      <c r="C36" s="33"/>
      <c r="D36" s="34"/>
    </row>
    <row r="37" spans="1:4">
      <c r="A37" s="35"/>
      <c r="B37" s="18"/>
      <c r="C37" s="92"/>
      <c r="D37" s="92"/>
    </row>
    <row r="38" spans="1:4" ht="15" customHeight="1">
      <c r="A38" s="35"/>
      <c r="C38" s="78"/>
      <c r="D38" s="78"/>
    </row>
    <row r="39" spans="1:4" ht="14.25" customHeight="1">
      <c r="A39" s="35"/>
    </row>
    <row r="40" spans="1:4" ht="14.25" customHeight="1">
      <c r="A40" s="35"/>
    </row>
    <row r="41" spans="1:4" ht="14.25" customHeight="1">
      <c r="A41" s="35"/>
    </row>
    <row r="42" spans="1:4" ht="15">
      <c r="A42" s="35"/>
      <c r="C42" s="79"/>
      <c r="D42" s="79"/>
    </row>
    <row r="43" spans="1:4">
      <c r="A43" s="35"/>
      <c r="C43" s="78"/>
      <c r="D43" s="78"/>
    </row>
    <row r="44" spans="1:4">
      <c r="A44" s="35"/>
      <c r="C44" s="78"/>
      <c r="D44" s="78"/>
    </row>
    <row r="45" spans="1:4">
      <c r="A45" s="35"/>
      <c r="C45" s="91"/>
      <c r="D45" s="91"/>
    </row>
    <row r="46" spans="1:4">
      <c r="A46" s="35"/>
    </row>
  </sheetData>
  <mergeCells count="12">
    <mergeCell ref="C44:D44"/>
    <mergeCell ref="C45:D45"/>
    <mergeCell ref="C35:D35"/>
    <mergeCell ref="C37:D37"/>
    <mergeCell ref="C38:D38"/>
    <mergeCell ref="C42:D42"/>
    <mergeCell ref="C43:D43"/>
    <mergeCell ref="A1:D1"/>
    <mergeCell ref="A2:D2"/>
    <mergeCell ref="A4:A5"/>
    <mergeCell ref="B4:B5"/>
    <mergeCell ref="C4:D4"/>
  </mergeCells>
  <pageMargins left="0.51181102362204722" right="0.31496062992125984" top="0.74803149606299213" bottom="0.74803149606299213" header="0.31496062992125984" footer="0.31496062992125984"/>
  <pageSetup paperSize="5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triwulan 1</vt:lpstr>
      <vt:lpstr>triwulan 2</vt:lpstr>
      <vt:lpstr>triwulan 3</vt:lpstr>
      <vt:lpstr>triwulan 4</vt:lpstr>
      <vt:lpstr>KUNJ. TULAMBEN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2023-10-16T00:40:48Z</cp:lastPrinted>
  <dcterms:created xsi:type="dcterms:W3CDTF">2018-03-07T03:54:50Z</dcterms:created>
  <dcterms:modified xsi:type="dcterms:W3CDTF">2025-04-09T07:15:04Z</dcterms:modified>
</cp:coreProperties>
</file>