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DATA  2025\BU DEK SURYATI\TAHUN 2024\FORMAT DATA KUNJUNGAN 2024\DATA MENGINAP 2024\"/>
    </mc:Choice>
  </mc:AlternateContent>
  <bookViews>
    <workbookView xWindow="75" yWindow="75" windowWidth="19140" windowHeight="7335" activeTab="3"/>
  </bookViews>
  <sheets>
    <sheet name="triwulan 1" sheetId="1" r:id="rId1"/>
    <sheet name="triwulan 2" sheetId="4" r:id="rId2"/>
    <sheet name="triwulan 3" sheetId="5" r:id="rId3"/>
    <sheet name="triwulan 4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calcPr calcId="152511"/>
</workbook>
</file>

<file path=xl/calcChain.xml><?xml version="1.0" encoding="utf-8"?>
<calcChain xmlns="http://schemas.openxmlformats.org/spreadsheetml/2006/main">
  <c r="H7" i="7" l="1"/>
  <c r="G7" i="7"/>
  <c r="H11" i="7" l="1"/>
  <c r="H19" i="7"/>
  <c r="G21" i="7"/>
  <c r="H17" i="7"/>
  <c r="G17" i="7"/>
  <c r="H9" i="7"/>
  <c r="G9" i="7"/>
  <c r="F15" i="7"/>
  <c r="E15" i="7"/>
  <c r="H13" i="7"/>
  <c r="G13" i="7"/>
  <c r="F19" i="7" l="1"/>
  <c r="E21" i="7"/>
  <c r="F17" i="7"/>
  <c r="E17" i="7"/>
  <c r="E11" i="7"/>
  <c r="F7" i="7"/>
  <c r="E7" i="7"/>
  <c r="F13" i="7" l="1"/>
  <c r="E13" i="7"/>
  <c r="F9" i="7"/>
  <c r="E9" i="7"/>
  <c r="D7" i="7"/>
  <c r="J7" i="7" s="1"/>
  <c r="C7" i="7"/>
  <c r="I7" i="7" s="1"/>
  <c r="C11" i="7"/>
  <c r="I11" i="7" s="1"/>
  <c r="D17" i="7"/>
  <c r="J17" i="7" s="1"/>
  <c r="C17" i="7"/>
  <c r="I17" i="7" s="1"/>
  <c r="D15" i="7"/>
  <c r="C15" i="7"/>
  <c r="D19" i="7"/>
  <c r="J19" i="7" s="1"/>
  <c r="D13" i="7"/>
  <c r="C13" i="7"/>
  <c r="J21" i="7"/>
  <c r="I21" i="7"/>
  <c r="I19" i="7"/>
  <c r="J15" i="7"/>
  <c r="I15" i="7"/>
  <c r="J11" i="7"/>
  <c r="D9" i="7"/>
  <c r="C9" i="7"/>
  <c r="I13" i="7" l="1"/>
  <c r="J13" i="7"/>
  <c r="J9" i="7"/>
  <c r="I9" i="7"/>
  <c r="H15" i="5"/>
  <c r="G15" i="5"/>
  <c r="G11" i="5"/>
  <c r="H21" i="5"/>
  <c r="G21" i="5"/>
  <c r="H17" i="5"/>
  <c r="G17" i="5"/>
  <c r="H9" i="5"/>
  <c r="G9" i="5"/>
  <c r="H7" i="5"/>
  <c r="G7" i="5"/>
  <c r="H19" i="5" l="1"/>
  <c r="H13" i="5"/>
  <c r="G13" i="5"/>
  <c r="F7" i="5"/>
  <c r="E7" i="5"/>
  <c r="F17" i="5"/>
  <c r="E17" i="5"/>
  <c r="F15" i="5"/>
  <c r="E15" i="5"/>
  <c r="E11" i="5"/>
  <c r="F19" i="5"/>
  <c r="F9" i="5"/>
  <c r="E9" i="5"/>
  <c r="E21" i="5"/>
  <c r="F21" i="5"/>
  <c r="C21" i="5" l="1"/>
  <c r="F13" i="5"/>
  <c r="E13" i="5"/>
  <c r="D7" i="5"/>
  <c r="J7" i="5" s="1"/>
  <c r="C7" i="5"/>
  <c r="C11" i="5"/>
  <c r="I11" i="5" s="1"/>
  <c r="D15" i="5"/>
  <c r="J15" i="5" s="1"/>
  <c r="C15" i="5"/>
  <c r="I15" i="5" s="1"/>
  <c r="D17" i="5"/>
  <c r="J17" i="5" s="1"/>
  <c r="C17" i="5"/>
  <c r="D9" i="5"/>
  <c r="J9" i="5" s="1"/>
  <c r="C9" i="5"/>
  <c r="I9" i="5" s="1"/>
  <c r="D19" i="5"/>
  <c r="J19" i="5" s="1"/>
  <c r="J21" i="5"/>
  <c r="I19" i="5"/>
  <c r="I17" i="5"/>
  <c r="J11" i="5"/>
  <c r="I7" i="5"/>
  <c r="D13" i="5"/>
  <c r="C13" i="5"/>
  <c r="J13" i="5" l="1"/>
  <c r="I13" i="5"/>
  <c r="G21" i="4"/>
  <c r="H15" i="4"/>
  <c r="G15" i="4"/>
  <c r="H7" i="4"/>
  <c r="G7" i="4"/>
  <c r="H19" i="4" l="1"/>
  <c r="H17" i="4"/>
  <c r="G17" i="4"/>
  <c r="G11" i="4"/>
  <c r="H9" i="4"/>
  <c r="G9" i="4"/>
  <c r="H13" i="4"/>
  <c r="G13" i="4"/>
  <c r="E21" i="4"/>
  <c r="F7" i="4"/>
  <c r="E7" i="4"/>
  <c r="F15" i="4"/>
  <c r="E15" i="4"/>
  <c r="F19" i="4"/>
  <c r="F9" i="4" l="1"/>
  <c r="E9" i="4"/>
  <c r="D11" i="4" l="1"/>
  <c r="C11" i="4"/>
  <c r="F11" i="4" l="1"/>
  <c r="E11" i="4"/>
  <c r="F17" i="4" l="1"/>
  <c r="E17" i="4"/>
  <c r="F13" i="4"/>
  <c r="E13" i="4"/>
  <c r="D17" i="4"/>
  <c r="C17" i="4"/>
  <c r="D19" i="4"/>
  <c r="J19" i="4" s="1"/>
  <c r="D7" i="4"/>
  <c r="J7" i="4" s="1"/>
  <c r="C7" i="4"/>
  <c r="I7" i="4" s="1"/>
  <c r="D9" i="4"/>
  <c r="J9" i="4" s="1"/>
  <c r="C9" i="4"/>
  <c r="I9" i="4" s="1"/>
  <c r="I19" i="4"/>
  <c r="J11" i="4"/>
  <c r="I11" i="4"/>
  <c r="J21" i="4"/>
  <c r="C21" i="4"/>
  <c r="I21" i="4" s="1"/>
  <c r="D13" i="4"/>
  <c r="J13" i="4" s="1"/>
  <c r="C13" i="4"/>
  <c r="I13" i="4" s="1"/>
  <c r="J17" i="4" l="1"/>
  <c r="I17" i="4"/>
  <c r="G21" i="1"/>
  <c r="H7" i="1" l="1"/>
  <c r="G7" i="1"/>
  <c r="H17" i="1" l="1"/>
  <c r="G17" i="1"/>
  <c r="H15" i="1"/>
  <c r="G15" i="1"/>
  <c r="C11" i="1"/>
  <c r="E11" i="1" l="1"/>
  <c r="G11" i="1" l="1"/>
  <c r="H9" i="1"/>
  <c r="G9" i="1"/>
  <c r="H13" i="1"/>
  <c r="G13" i="1"/>
  <c r="H19" i="1" l="1"/>
  <c r="F17" i="1"/>
  <c r="E17" i="1"/>
  <c r="D17" i="1"/>
  <c r="C17" i="1"/>
  <c r="D13" i="1"/>
  <c r="C13" i="1"/>
  <c r="F15" i="1"/>
  <c r="J15" i="1" s="1"/>
  <c r="E15" i="1"/>
  <c r="C15" i="1"/>
  <c r="F19" i="1"/>
  <c r="D19" i="1"/>
  <c r="I19" i="1"/>
  <c r="J11" i="1"/>
  <c r="I11" i="1"/>
  <c r="D21" i="1"/>
  <c r="C21" i="1"/>
  <c r="D9" i="1"/>
  <c r="C9" i="1"/>
  <c r="D7" i="1"/>
  <c r="C7" i="1"/>
  <c r="F21" i="1"/>
  <c r="E21" i="1"/>
  <c r="F13" i="1"/>
  <c r="E13" i="1"/>
  <c r="I13" i="1" s="1"/>
  <c r="F7" i="1"/>
  <c r="E7" i="1"/>
  <c r="I7" i="1" l="1"/>
  <c r="I21" i="1"/>
  <c r="J7" i="1"/>
  <c r="J21" i="1"/>
  <c r="I17" i="1"/>
  <c r="J17" i="1"/>
  <c r="J13" i="1"/>
  <c r="J19" i="1"/>
  <c r="I15" i="1"/>
  <c r="J24" i="5" l="1"/>
  <c r="H24" i="4" l="1"/>
  <c r="G24" i="4"/>
  <c r="F24" i="4"/>
  <c r="E24" i="4"/>
  <c r="J24" i="7" l="1"/>
  <c r="H24" i="7"/>
  <c r="G24" i="7"/>
  <c r="F24" i="7"/>
  <c r="D24" i="7"/>
  <c r="C24" i="7"/>
  <c r="H24" i="5"/>
  <c r="G24" i="5"/>
  <c r="F24" i="5"/>
  <c r="D24" i="5"/>
  <c r="C24" i="5"/>
  <c r="H24" i="1" l="1"/>
  <c r="G24" i="1"/>
  <c r="C24" i="1"/>
  <c r="I24" i="7" l="1"/>
  <c r="I27" i="7" s="1"/>
  <c r="E24" i="7"/>
  <c r="D24" i="1" l="1"/>
  <c r="F9" i="1" l="1"/>
  <c r="J9" i="1" l="1"/>
  <c r="J24" i="1" s="1"/>
  <c r="F24" i="1"/>
  <c r="E9" i="1" l="1"/>
  <c r="I9" i="1" l="1"/>
  <c r="I24" i="1" s="1"/>
  <c r="I27" i="1" s="1"/>
  <c r="E24" i="1"/>
  <c r="C15" i="4"/>
  <c r="I15" i="4" l="1"/>
  <c r="I24" i="4" s="1"/>
  <c r="C24" i="4"/>
  <c r="D15" i="4" l="1"/>
  <c r="J15" i="4" l="1"/>
  <c r="J24" i="4" s="1"/>
  <c r="I27" i="4" s="1"/>
  <c r="D24" i="4"/>
  <c r="I21" i="5" l="1"/>
  <c r="I24" i="5" s="1"/>
  <c r="I27" i="5" s="1"/>
  <c r="E24" i="5"/>
</calcChain>
</file>

<file path=xl/sharedStrings.xml><?xml version="1.0" encoding="utf-8"?>
<sst xmlns="http://schemas.openxmlformats.org/spreadsheetml/2006/main" count="141" uniqueCount="42">
  <si>
    <t>No.</t>
  </si>
  <si>
    <t>Januari</t>
  </si>
  <si>
    <t>Februari</t>
  </si>
  <si>
    <t>Maret</t>
  </si>
  <si>
    <t>Jumlah</t>
  </si>
  <si>
    <t>Wisman</t>
  </si>
  <si>
    <t>Wisnus</t>
  </si>
  <si>
    <t>1.</t>
  </si>
  <si>
    <t>2.</t>
  </si>
  <si>
    <t>3.</t>
  </si>
  <si>
    <t>4.</t>
  </si>
  <si>
    <t>5.</t>
  </si>
  <si>
    <t>6.</t>
  </si>
  <si>
    <t>7.</t>
  </si>
  <si>
    <t>8.</t>
  </si>
  <si>
    <t>Jumlah keseluruhan</t>
  </si>
  <si>
    <t xml:space="preserve"> </t>
  </si>
  <si>
    <t>JUMLAH</t>
  </si>
  <si>
    <t>KEC. KARANGASEM</t>
  </si>
  <si>
    <t>KEC. MANGGIS</t>
  </si>
  <si>
    <t>KEC. ABANG</t>
  </si>
  <si>
    <t>KEC. KUBU</t>
  </si>
  <si>
    <t>KEC. RENDANG</t>
  </si>
  <si>
    <t>KEC. SIDEMEN</t>
  </si>
  <si>
    <t>KEC. BEBANDEM</t>
  </si>
  <si>
    <t>KEC. SELAT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</si>
  <si>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</si>
  <si>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</si>
  <si>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</si>
  <si>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</si>
  <si>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</si>
  <si>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</si>
  <si>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</si>
  <si>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</si>
  <si>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</si>
  <si>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KECAMATAN</t>
  </si>
  <si>
    <t>Yang Terlaporkan Per Triwulan I</t>
  </si>
  <si>
    <t>Yang Terlaporkan Per Triwulan II</t>
  </si>
  <si>
    <t>Yang Terlaporkan Per Triwulan III</t>
  </si>
  <si>
    <t>Yang Terlaporkan Per Triwulan IV</t>
  </si>
  <si>
    <t xml:space="preserve">                                                                                                                           </t>
  </si>
  <si>
    <t>DATA KUNJUNGAN WISATAWAN MENGINAP DI KAB. KARANGASEM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</si>
</sst>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rlin Sans FB"/>
      <family val="2"/>
    </font>
    <font>
      <sz val="11"/>
      <color theme="1"/>
      <name val="Berlin Sans FB"/>
      <family val="2"/>
    </font>
    <font>
      <sz val="11"/>
      <name val="Berlin Sans FB"/>
      <family val="2"/>
    </font>
    <font>
      <b/>
      <sz val="12"/>
      <color theme="1"/>
      <name val="Bell MT"/>
      <family val="1"/>
    </font>
    <font>
      <b/>
      <sz val="12"/>
      <color theme="1"/>
      <name val="Berlin Sans FB Demi"/>
      <family val="2"/>
    </font>
    <font>
      <b/>
      <sz val="11"/>
      <color theme="1"/>
      <name val="Berlin Sans FB Demi"/>
      <family val="2"/>
    </font>
    <font>
      <b/>
      <i/>
      <sz val="12"/>
      <color theme="1"/>
      <name val="Berlin Sans FB Demi"/>
      <family val="2"/>
    </font>
    <font>
      <sz val="11"/>
      <color theme="1"/>
      <name val="Berlin Sans FB Demi"/>
      <family val="2"/>
    </font>
    <font>
      <b/>
      <sz val="11"/>
      <color theme="1"/>
      <name val="Bell MT"/>
      <family val="1"/>
    </font>
    <font>
      <b/>
      <sz val="11"/>
      <color theme="1"/>
      <name val="Berlin Sans FB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/>
    <xf numFmtId="1" fontId="3" fillId="0" borderId="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/>
    <xf numFmtId="41" fontId="3" fillId="0" borderId="1" xfId="1" applyFont="1" applyBorder="1" applyAlignment="1">
      <alignment horizontal="center"/>
    </xf>
    <xf numFmtId="1" fontId="4" fillId="0" borderId="2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41" fontId="3" fillId="0" borderId="0" xfId="0" applyNumberFormat="1" applyFont="1"/>
    <xf numFmtId="1" fontId="3" fillId="0" borderId="4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/>
    <xf numFmtId="1" fontId="3" fillId="0" borderId="8" xfId="0" applyNumberFormat="1" applyFont="1" applyBorder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41" fontId="8" fillId="0" borderId="1" xfId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3" fontId="9" fillId="0" borderId="0" xfId="0" applyNumberFormat="1" applyFont="1" applyBorder="1"/>
    <xf numFmtId="3" fontId="9" fillId="0" borderId="5" xfId="0" applyNumberFormat="1" applyFont="1" applyBorder="1"/>
    <xf numFmtId="1" fontId="6" fillId="0" borderId="1" xfId="0" applyNumberFormat="1" applyFont="1" applyBorder="1"/>
    <xf numFmtId="1" fontId="9" fillId="0" borderId="0" xfId="0" applyNumberFormat="1" applyFont="1" applyBorder="1"/>
    <xf numFmtId="0" fontId="9" fillId="0" borderId="0" xfId="0" applyFont="1"/>
    <xf numFmtId="41" fontId="9" fillId="0" borderId="0" xfId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41" fontId="9" fillId="0" borderId="0" xfId="1" applyFont="1" applyBorder="1" applyAlignment="1"/>
    <xf numFmtId="0" fontId="5" fillId="0" borderId="1" xfId="0" applyFont="1" applyBorder="1" applyAlignment="1">
      <alignment horizontal="center"/>
    </xf>
    <xf numFmtId="0" fontId="3" fillId="0" borderId="11" xfId="0" quotePrefix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/>
    </xf>
    <xf numFmtId="3" fontId="7" fillId="0" borderId="1" xfId="0" quotePrefix="1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JANUARI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MEI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JUNI%20%202024%20-%20Copy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JUNI%202024%20-%20Cop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JULI%20%20202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JULI%20202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AGUSTUS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AGUSTUS%20202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SEPTEMBER%20202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SEPTEMBER%20202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OKTOBER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JANUARI%202024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OKTOBER%20202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NOPEMBER%20202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NOPEMBER%202024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DESEMBER%202024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DESEMBER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FEBRUARI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FEBRUARI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MARET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MARET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APRIL%20202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APRIL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MEI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1777</v>
          </cell>
        </row>
      </sheetData>
      <sheetData sheetId="1">
        <row r="69">
          <cell r="E69">
            <v>546</v>
          </cell>
        </row>
      </sheetData>
      <sheetData sheetId="2">
        <row r="49">
          <cell r="E49">
            <v>1693</v>
          </cell>
        </row>
      </sheetData>
      <sheetData sheetId="3">
        <row r="118">
          <cell r="E118">
            <v>357</v>
          </cell>
        </row>
      </sheetData>
      <sheetData sheetId="4">
        <row r="14">
          <cell r="L14">
            <v>15</v>
          </cell>
        </row>
      </sheetData>
      <sheetData sheetId="5">
        <row r="20">
          <cell r="E20">
            <v>61</v>
          </cell>
        </row>
      </sheetData>
      <sheetData sheetId="6">
        <row r="25">
          <cell r="L25">
            <v>3054</v>
          </cell>
        </row>
      </sheetData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246</v>
          </cell>
        </row>
      </sheetData>
      <sheetData sheetId="1">
        <row r="69">
          <cell r="E69">
            <v>928</v>
          </cell>
        </row>
      </sheetData>
      <sheetData sheetId="2">
        <row r="48">
          <cell r="E48">
            <v>230</v>
          </cell>
        </row>
      </sheetData>
      <sheetData sheetId="3">
        <row r="117">
          <cell r="E117">
            <v>0</v>
          </cell>
        </row>
      </sheetData>
      <sheetData sheetId="4">
        <row r="17">
          <cell r="L17">
            <v>6</v>
          </cell>
        </row>
      </sheetData>
      <sheetData sheetId="5" refreshError="1"/>
      <sheetData sheetId="6">
        <row r="26">
          <cell r="J26">
            <v>169</v>
          </cell>
        </row>
      </sheetData>
      <sheetData sheetId="7">
        <row r="18">
          <cell r="L18">
            <v>132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3682</v>
          </cell>
        </row>
      </sheetData>
      <sheetData sheetId="1">
        <row r="69">
          <cell r="E69">
            <v>767</v>
          </cell>
        </row>
      </sheetData>
      <sheetData sheetId="2">
        <row r="50">
          <cell r="E50">
            <v>3106</v>
          </cell>
        </row>
      </sheetData>
      <sheetData sheetId="3">
        <row r="117">
          <cell r="E117">
            <v>268</v>
          </cell>
        </row>
      </sheetData>
      <sheetData sheetId="4">
        <row r="18">
          <cell r="L18">
            <v>39</v>
          </cell>
        </row>
      </sheetData>
      <sheetData sheetId="5">
        <row r="20">
          <cell r="L20">
            <v>8</v>
          </cell>
        </row>
      </sheetData>
      <sheetData sheetId="6">
        <row r="26">
          <cell r="L26">
            <v>3245</v>
          </cell>
        </row>
      </sheetData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113</v>
          </cell>
        </row>
      </sheetData>
      <sheetData sheetId="1">
        <row r="69">
          <cell r="E69">
            <v>450</v>
          </cell>
        </row>
      </sheetData>
      <sheetData sheetId="2">
        <row r="50">
          <cell r="E50">
            <v>414</v>
          </cell>
        </row>
      </sheetData>
      <sheetData sheetId="3"/>
      <sheetData sheetId="4">
        <row r="17">
          <cell r="L17">
            <v>5</v>
          </cell>
        </row>
      </sheetData>
      <sheetData sheetId="5"/>
      <sheetData sheetId="6">
        <row r="26">
          <cell r="J26">
            <v>207</v>
          </cell>
        </row>
      </sheetData>
      <sheetData sheetId="7">
        <row r="18">
          <cell r="L18">
            <v>156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7064</v>
          </cell>
        </row>
      </sheetData>
      <sheetData sheetId="1">
        <row r="69">
          <cell r="E69">
            <v>1362</v>
          </cell>
        </row>
      </sheetData>
      <sheetData sheetId="2">
        <row r="50">
          <cell r="E50">
            <v>3740</v>
          </cell>
        </row>
      </sheetData>
      <sheetData sheetId="3">
        <row r="117">
          <cell r="L117">
            <v>279</v>
          </cell>
        </row>
      </sheetData>
      <sheetData sheetId="4">
        <row r="18">
          <cell r="L18">
            <v>52</v>
          </cell>
        </row>
      </sheetData>
      <sheetData sheetId="5">
        <row r="21">
          <cell r="L21">
            <v>12</v>
          </cell>
        </row>
      </sheetData>
      <sheetData sheetId="6">
        <row r="26">
          <cell r="L26">
            <v>3270</v>
          </cell>
        </row>
      </sheetData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158</v>
          </cell>
        </row>
      </sheetData>
      <sheetData sheetId="1">
        <row r="69">
          <cell r="E69">
            <v>358</v>
          </cell>
        </row>
      </sheetData>
      <sheetData sheetId="2">
        <row r="50">
          <cell r="E50">
            <v>380</v>
          </cell>
        </row>
      </sheetData>
      <sheetData sheetId="3" refreshError="1"/>
      <sheetData sheetId="4">
        <row r="17">
          <cell r="L17">
            <v>10</v>
          </cell>
        </row>
      </sheetData>
      <sheetData sheetId="5" refreshError="1"/>
      <sheetData sheetId="6">
        <row r="26">
          <cell r="J26">
            <v>214</v>
          </cell>
        </row>
      </sheetData>
      <sheetData sheetId="7">
        <row r="18">
          <cell r="L18">
            <v>145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8733</v>
          </cell>
        </row>
      </sheetData>
      <sheetData sheetId="1">
        <row r="69">
          <cell r="E69">
            <v>1627</v>
          </cell>
        </row>
      </sheetData>
      <sheetData sheetId="2">
        <row r="50">
          <cell r="E50">
            <v>4733</v>
          </cell>
        </row>
      </sheetData>
      <sheetData sheetId="3">
        <row r="117">
          <cell r="E117">
            <v>279</v>
          </cell>
        </row>
      </sheetData>
      <sheetData sheetId="4">
        <row r="18">
          <cell r="L18">
            <v>128</v>
          </cell>
        </row>
      </sheetData>
      <sheetData sheetId="5">
        <row r="21">
          <cell r="E21">
            <v>17</v>
          </cell>
        </row>
      </sheetData>
      <sheetData sheetId="6">
        <row r="26">
          <cell r="E26">
            <v>3424</v>
          </cell>
        </row>
      </sheetData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158</v>
          </cell>
        </row>
      </sheetData>
      <sheetData sheetId="1">
        <row r="69">
          <cell r="E69">
            <v>377</v>
          </cell>
        </row>
      </sheetData>
      <sheetData sheetId="2">
        <row r="50">
          <cell r="E50">
            <v>369</v>
          </cell>
        </row>
      </sheetData>
      <sheetData sheetId="3"/>
      <sheetData sheetId="4">
        <row r="17">
          <cell r="L17">
            <v>6</v>
          </cell>
        </row>
      </sheetData>
      <sheetData sheetId="5">
        <row r="21">
          <cell r="L21">
            <v>1</v>
          </cell>
        </row>
      </sheetData>
      <sheetData sheetId="6">
        <row r="26">
          <cell r="E26">
            <v>211</v>
          </cell>
        </row>
      </sheetData>
      <sheetData sheetId="7">
        <row r="18">
          <cell r="L18">
            <v>164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8657</v>
          </cell>
        </row>
      </sheetData>
      <sheetData sheetId="1">
        <row r="69">
          <cell r="E69">
            <v>1274</v>
          </cell>
        </row>
      </sheetData>
      <sheetData sheetId="2">
        <row r="52">
          <cell r="E52">
            <v>3552</v>
          </cell>
        </row>
      </sheetData>
      <sheetData sheetId="3">
        <row r="117">
          <cell r="E117">
            <v>279</v>
          </cell>
        </row>
      </sheetData>
      <sheetData sheetId="4">
        <row r="18">
          <cell r="L18">
            <v>84</v>
          </cell>
        </row>
      </sheetData>
      <sheetData sheetId="5">
        <row r="20">
          <cell r="L20">
            <v>6</v>
          </cell>
        </row>
      </sheetData>
      <sheetData sheetId="6">
        <row r="25">
          <cell r="E25">
            <v>3443</v>
          </cell>
        </row>
      </sheetData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180</v>
          </cell>
        </row>
      </sheetData>
      <sheetData sheetId="1">
        <row r="69">
          <cell r="E69">
            <v>423</v>
          </cell>
        </row>
      </sheetData>
      <sheetData sheetId="2">
        <row r="52">
          <cell r="E52">
            <v>247</v>
          </cell>
        </row>
      </sheetData>
      <sheetData sheetId="3" refreshError="1"/>
      <sheetData sheetId="4">
        <row r="17">
          <cell r="L17">
            <v>4</v>
          </cell>
        </row>
      </sheetData>
      <sheetData sheetId="5">
        <row r="21">
          <cell r="E21">
            <v>0</v>
          </cell>
        </row>
      </sheetData>
      <sheetData sheetId="6">
        <row r="26">
          <cell r="E26">
            <v>217</v>
          </cell>
        </row>
      </sheetData>
      <sheetData sheetId="7">
        <row r="18">
          <cell r="L18">
            <v>114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13791</v>
          </cell>
        </row>
      </sheetData>
      <sheetData sheetId="1">
        <row r="69">
          <cell r="E69">
            <v>1142</v>
          </cell>
        </row>
      </sheetData>
      <sheetData sheetId="2">
        <row r="53">
          <cell r="E53">
            <v>3635</v>
          </cell>
        </row>
      </sheetData>
      <sheetData sheetId="3">
        <row r="117">
          <cell r="E117">
            <v>279</v>
          </cell>
        </row>
      </sheetData>
      <sheetData sheetId="4">
        <row r="18">
          <cell r="L18">
            <v>72</v>
          </cell>
        </row>
      </sheetData>
      <sheetData sheetId="5"/>
      <sheetData sheetId="6">
        <row r="25">
          <cell r="E25">
            <v>3480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179</v>
          </cell>
        </row>
      </sheetData>
      <sheetData sheetId="1">
        <row r="69">
          <cell r="E69">
            <v>361</v>
          </cell>
        </row>
      </sheetData>
      <sheetData sheetId="2">
        <row r="48">
          <cell r="E48">
            <v>251</v>
          </cell>
        </row>
      </sheetData>
      <sheetData sheetId="3" refreshError="1"/>
      <sheetData sheetId="4" refreshError="1"/>
      <sheetData sheetId="5">
        <row r="20">
          <cell r="E20">
            <v>0</v>
          </cell>
        </row>
      </sheetData>
      <sheetData sheetId="6">
        <row r="25">
          <cell r="J25">
            <v>150</v>
          </cell>
        </row>
      </sheetData>
      <sheetData sheetId="7">
        <row r="18">
          <cell r="L18">
            <v>102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205</v>
          </cell>
        </row>
      </sheetData>
      <sheetData sheetId="1">
        <row r="69">
          <cell r="E69">
            <v>858</v>
          </cell>
        </row>
      </sheetData>
      <sheetData sheetId="2">
        <row r="53">
          <cell r="E53">
            <v>306</v>
          </cell>
        </row>
      </sheetData>
      <sheetData sheetId="3"/>
      <sheetData sheetId="4">
        <row r="17">
          <cell r="L17">
            <v>8</v>
          </cell>
        </row>
      </sheetData>
      <sheetData sheetId="5"/>
      <sheetData sheetId="6">
        <row r="26">
          <cell r="E26">
            <v>200</v>
          </cell>
        </row>
      </sheetData>
      <sheetData sheetId="7">
        <row r="18">
          <cell r="L18">
            <v>122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6482</v>
          </cell>
        </row>
      </sheetData>
      <sheetData sheetId="1">
        <row r="69">
          <cell r="E69">
            <v>1141</v>
          </cell>
        </row>
      </sheetData>
      <sheetData sheetId="2">
        <row r="53">
          <cell r="E53">
            <v>2384</v>
          </cell>
        </row>
      </sheetData>
      <sheetData sheetId="3">
        <row r="117">
          <cell r="E117">
            <v>279</v>
          </cell>
        </row>
      </sheetData>
      <sheetData sheetId="4">
        <row r="18">
          <cell r="L18">
            <v>56</v>
          </cell>
        </row>
      </sheetData>
      <sheetData sheetId="5">
        <row r="20">
          <cell r="E20">
            <v>26</v>
          </cell>
        </row>
      </sheetData>
      <sheetData sheetId="6">
        <row r="25">
          <cell r="E25">
            <v>3888</v>
          </cell>
        </row>
      </sheetData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143</v>
          </cell>
        </row>
      </sheetData>
      <sheetData sheetId="1">
        <row r="69">
          <cell r="E69">
            <v>858</v>
          </cell>
        </row>
      </sheetData>
      <sheetData sheetId="2">
        <row r="53">
          <cell r="E53">
            <v>298</v>
          </cell>
        </row>
      </sheetData>
      <sheetData sheetId="3" refreshError="1"/>
      <sheetData sheetId="4">
        <row r="17">
          <cell r="L17">
            <v>10</v>
          </cell>
        </row>
      </sheetData>
      <sheetData sheetId="5" refreshError="1"/>
      <sheetData sheetId="6">
        <row r="26">
          <cell r="E26">
            <v>113</v>
          </cell>
        </row>
      </sheetData>
      <sheetData sheetId="7">
        <row r="18">
          <cell r="L18">
            <v>123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3805</v>
          </cell>
        </row>
      </sheetData>
      <sheetData sheetId="1">
        <row r="69">
          <cell r="E69">
            <v>868</v>
          </cell>
        </row>
      </sheetData>
      <sheetData sheetId="2">
        <row r="55">
          <cell r="E55">
            <v>2302</v>
          </cell>
        </row>
      </sheetData>
      <sheetData sheetId="3">
        <row r="117">
          <cell r="E117">
            <v>279</v>
          </cell>
        </row>
      </sheetData>
      <sheetData sheetId="4" refreshError="1"/>
      <sheetData sheetId="5">
        <row r="20">
          <cell r="E20">
            <v>17</v>
          </cell>
        </row>
      </sheetData>
      <sheetData sheetId="6">
        <row r="25">
          <cell r="E25">
            <v>4013</v>
          </cell>
        </row>
      </sheetData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163</v>
          </cell>
        </row>
      </sheetData>
      <sheetData sheetId="1">
        <row r="69">
          <cell r="E69">
            <v>233</v>
          </cell>
        </row>
      </sheetData>
      <sheetData sheetId="2">
        <row r="55">
          <cell r="E55">
            <v>719</v>
          </cell>
        </row>
      </sheetData>
      <sheetData sheetId="3" refreshError="1"/>
      <sheetData sheetId="4" refreshError="1"/>
      <sheetData sheetId="5" refreshError="1"/>
      <sheetData sheetId="6">
        <row r="26">
          <cell r="E26">
            <v>217</v>
          </cell>
        </row>
      </sheetData>
      <sheetData sheetId="7">
        <row r="18">
          <cell r="L18">
            <v>92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292</v>
          </cell>
        </row>
      </sheetData>
      <sheetData sheetId="1">
        <row r="69">
          <cell r="E69">
            <v>624</v>
          </cell>
        </row>
      </sheetData>
      <sheetData sheetId="2">
        <row r="49">
          <cell r="E49">
            <v>1813</v>
          </cell>
        </row>
      </sheetData>
      <sheetData sheetId="3">
        <row r="118">
          <cell r="E118">
            <v>357</v>
          </cell>
        </row>
      </sheetData>
      <sheetData sheetId="4">
        <row r="14">
          <cell r="L14">
            <v>12</v>
          </cell>
        </row>
      </sheetData>
      <sheetData sheetId="5">
        <row r="20">
          <cell r="E20">
            <v>54</v>
          </cell>
        </row>
      </sheetData>
      <sheetData sheetId="6">
        <row r="25">
          <cell r="L25">
            <v>2980</v>
          </cell>
        </row>
      </sheetData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14</v>
          </cell>
        </row>
      </sheetData>
      <sheetData sheetId="1">
        <row r="69">
          <cell r="E69">
            <v>471</v>
          </cell>
        </row>
      </sheetData>
      <sheetData sheetId="2">
        <row r="48">
          <cell r="E48">
            <v>222</v>
          </cell>
        </row>
      </sheetData>
      <sheetData sheetId="3" refreshError="1"/>
      <sheetData sheetId="4">
        <row r="15">
          <cell r="L15">
            <v>8</v>
          </cell>
        </row>
      </sheetData>
      <sheetData sheetId="5">
        <row r="20">
          <cell r="L20">
            <v>0</v>
          </cell>
        </row>
      </sheetData>
      <sheetData sheetId="6">
        <row r="25">
          <cell r="J25">
            <v>285</v>
          </cell>
        </row>
      </sheetData>
      <sheetData sheetId="7">
        <row r="18">
          <cell r="L18">
            <v>128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2241</v>
          </cell>
        </row>
      </sheetData>
      <sheetData sheetId="1">
        <row r="69">
          <cell r="E69">
            <v>691</v>
          </cell>
        </row>
      </sheetData>
      <sheetData sheetId="2">
        <row r="49">
          <cell r="E49">
            <v>2119</v>
          </cell>
        </row>
      </sheetData>
      <sheetData sheetId="3">
        <row r="117">
          <cell r="E117">
            <v>357</v>
          </cell>
        </row>
      </sheetData>
      <sheetData sheetId="4">
        <row r="14">
          <cell r="L14">
            <v>27</v>
          </cell>
        </row>
      </sheetData>
      <sheetData sheetId="5">
        <row r="20">
          <cell r="L20">
            <v>18</v>
          </cell>
        </row>
      </sheetData>
      <sheetData sheetId="6">
        <row r="26">
          <cell r="E26">
            <v>2729</v>
          </cell>
        </row>
      </sheetData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82</v>
          </cell>
        </row>
      </sheetData>
      <sheetData sheetId="1">
        <row r="69">
          <cell r="E69">
            <v>768</v>
          </cell>
        </row>
      </sheetData>
      <sheetData sheetId="2">
        <row r="48">
          <cell r="E48">
            <v>276</v>
          </cell>
        </row>
      </sheetData>
      <sheetData sheetId="3"/>
      <sheetData sheetId="4">
        <row r="15">
          <cell r="L15">
            <v>30</v>
          </cell>
        </row>
      </sheetData>
      <sheetData sheetId="5"/>
      <sheetData sheetId="6">
        <row r="26">
          <cell r="E26">
            <v>288</v>
          </cell>
        </row>
      </sheetData>
      <sheetData sheetId="7">
        <row r="18">
          <cell r="L18">
            <v>108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2705</v>
          </cell>
        </row>
      </sheetData>
      <sheetData sheetId="1">
        <row r="69">
          <cell r="E69">
            <v>791</v>
          </cell>
        </row>
      </sheetData>
      <sheetData sheetId="2">
        <row r="49">
          <cell r="E49">
            <v>2626</v>
          </cell>
        </row>
      </sheetData>
      <sheetData sheetId="3">
        <row r="117">
          <cell r="E117">
            <v>284</v>
          </cell>
        </row>
      </sheetData>
      <sheetData sheetId="4">
        <row r="18">
          <cell r="L18">
            <v>666</v>
          </cell>
        </row>
      </sheetData>
      <sheetData sheetId="5">
        <row r="20">
          <cell r="L20">
            <v>18</v>
          </cell>
        </row>
      </sheetData>
      <sheetData sheetId="6">
        <row r="26">
          <cell r="E26">
            <v>3323</v>
          </cell>
        </row>
      </sheetData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128</v>
          </cell>
        </row>
      </sheetData>
      <sheetData sheetId="1">
        <row r="69">
          <cell r="E69">
            <v>742</v>
          </cell>
        </row>
      </sheetData>
      <sheetData sheetId="2">
        <row r="48">
          <cell r="E48">
            <v>420</v>
          </cell>
        </row>
      </sheetData>
      <sheetData sheetId="3">
        <row r="117">
          <cell r="E117">
            <v>0</v>
          </cell>
        </row>
      </sheetData>
      <sheetData sheetId="4">
        <row r="15">
          <cell r="E15">
            <v>343</v>
          </cell>
        </row>
      </sheetData>
      <sheetData sheetId="5" refreshError="1"/>
      <sheetData sheetId="6">
        <row r="26">
          <cell r="E26">
            <v>236</v>
          </cell>
        </row>
      </sheetData>
      <sheetData sheetId="7">
        <row r="18">
          <cell r="L18">
            <v>138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3966</v>
          </cell>
        </row>
      </sheetData>
      <sheetData sheetId="1">
        <row r="69">
          <cell r="E69">
            <v>668</v>
          </cell>
        </row>
      </sheetData>
      <sheetData sheetId="2">
        <row r="49">
          <cell r="E49">
            <v>3153</v>
          </cell>
        </row>
      </sheetData>
      <sheetData sheetId="3">
        <row r="117">
          <cell r="E117">
            <v>309</v>
          </cell>
        </row>
      </sheetData>
      <sheetData sheetId="4">
        <row r="18">
          <cell r="L18">
            <v>79</v>
          </cell>
        </row>
      </sheetData>
      <sheetData sheetId="5">
        <row r="20">
          <cell r="E20">
            <v>21</v>
          </cell>
        </row>
      </sheetData>
      <sheetData sheetId="6">
        <row r="26">
          <cell r="E26">
            <v>3831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L20" sqref="L20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 x14ac:dyDescent="0.2">
      <c r="A1" s="47" t="s">
        <v>41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15" x14ac:dyDescent="0.2">
      <c r="A2" s="47" t="s">
        <v>36</v>
      </c>
      <c r="B2" s="47"/>
      <c r="C2" s="47"/>
      <c r="D2" s="47"/>
      <c r="E2" s="47"/>
      <c r="F2" s="47"/>
      <c r="G2" s="47"/>
      <c r="H2" s="47"/>
      <c r="I2" s="47"/>
      <c r="J2" s="47"/>
    </row>
    <row r="4" spans="1:12" ht="16.5" x14ac:dyDescent="0.3">
      <c r="A4" s="49" t="s">
        <v>0</v>
      </c>
      <c r="B4" s="51" t="s">
        <v>35</v>
      </c>
      <c r="C4" s="48" t="s">
        <v>1</v>
      </c>
      <c r="D4" s="48"/>
      <c r="E4" s="48" t="s">
        <v>2</v>
      </c>
      <c r="F4" s="48"/>
      <c r="G4" s="48" t="s">
        <v>3</v>
      </c>
      <c r="H4" s="48"/>
      <c r="I4" s="48" t="s">
        <v>4</v>
      </c>
      <c r="J4" s="48"/>
    </row>
    <row r="5" spans="1:12" ht="16.5" x14ac:dyDescent="0.3">
      <c r="A5" s="50"/>
      <c r="B5" s="52"/>
      <c r="C5" s="25" t="s">
        <v>5</v>
      </c>
      <c r="D5" s="25" t="s">
        <v>6</v>
      </c>
      <c r="E5" s="25" t="s">
        <v>5</v>
      </c>
      <c r="F5" s="25" t="s">
        <v>6</v>
      </c>
      <c r="G5" s="25" t="s">
        <v>5</v>
      </c>
      <c r="H5" s="25" t="s">
        <v>6</v>
      </c>
      <c r="I5" s="25" t="s">
        <v>5</v>
      </c>
      <c r="J5" s="25" t="s">
        <v>6</v>
      </c>
    </row>
    <row r="6" spans="1:12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 x14ac:dyDescent="0.2">
      <c r="A7" s="3" t="s">
        <v>7</v>
      </c>
      <c r="B7" s="4" t="s">
        <v>18</v>
      </c>
      <c r="C7" s="5">
        <f>[1]KARANGASEM!$E$69</f>
        <v>546</v>
      </c>
      <c r="D7" s="6">
        <f>[2]KARANGASEM!$E$69</f>
        <v>361</v>
      </c>
      <c r="E7" s="7">
        <f>[3]KARANGASEM!$E$69</f>
        <v>624</v>
      </c>
      <c r="F7" s="8">
        <f>[4]KARANGASEM!$E$69</f>
        <v>471</v>
      </c>
      <c r="G7" s="9">
        <f>[5]KARANGASEM!$E$69</f>
        <v>691</v>
      </c>
      <c r="H7" s="9">
        <f>[6]KARANGASEM!$E$69</f>
        <v>768</v>
      </c>
      <c r="I7" s="26">
        <f>C7+E7+G7</f>
        <v>1861</v>
      </c>
      <c r="J7" s="26">
        <f>D7+F7+H7</f>
        <v>1600</v>
      </c>
    </row>
    <row r="8" spans="1:12" x14ac:dyDescent="0.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 x14ac:dyDescent="0.2">
      <c r="A9" s="3" t="s">
        <v>8</v>
      </c>
      <c r="B9" s="10" t="s">
        <v>19</v>
      </c>
      <c r="C9" s="7">
        <f>[1]MANGGIS!$E$49</f>
        <v>1693</v>
      </c>
      <c r="D9" s="7">
        <f>[2]MANGGIS!$E$48</f>
        <v>251</v>
      </c>
      <c r="E9" s="9">
        <f>[3]MANGGIS!$E$49</f>
        <v>1813</v>
      </c>
      <c r="F9" s="7">
        <f>[4]MANGGIS!$E$48</f>
        <v>222</v>
      </c>
      <c r="G9" s="7">
        <f>[5]MANGGIS!$E$49</f>
        <v>2119</v>
      </c>
      <c r="H9" s="7">
        <f>[6]MANGGIS!$E$48</f>
        <v>276</v>
      </c>
      <c r="I9" s="26">
        <f>C9+E9+G9</f>
        <v>5625</v>
      </c>
      <c r="J9" s="26">
        <f>D9+F9+H9</f>
        <v>749</v>
      </c>
    </row>
    <row r="10" spans="1:12" x14ac:dyDescent="0.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 x14ac:dyDescent="0.2">
      <c r="A11" s="3" t="s">
        <v>9</v>
      </c>
      <c r="B11" s="10" t="s">
        <v>20</v>
      </c>
      <c r="C11" s="9">
        <f>[1]ABANG!$E$118</f>
        <v>357</v>
      </c>
      <c r="D11" s="9">
        <v>0</v>
      </c>
      <c r="E11" s="9">
        <f>[3]ABANG!$E$118</f>
        <v>357</v>
      </c>
      <c r="F11" s="7">
        <v>0</v>
      </c>
      <c r="G11" s="9">
        <f>[5]ABANG!$E$117</f>
        <v>357</v>
      </c>
      <c r="H11" s="7">
        <v>0</v>
      </c>
      <c r="I11" s="26">
        <f>C11+E11+G11</f>
        <v>1071</v>
      </c>
      <c r="J11" s="26">
        <f>D11+F11+H11</f>
        <v>0</v>
      </c>
    </row>
    <row r="12" spans="1:12" x14ac:dyDescent="0.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 x14ac:dyDescent="0.2">
      <c r="A13" s="3" t="s">
        <v>10</v>
      </c>
      <c r="B13" s="10" t="s">
        <v>21</v>
      </c>
      <c r="C13" s="7">
        <f>[1]KUBU!$M$15</f>
        <v>1777</v>
      </c>
      <c r="D13" s="9">
        <f>[2]KUBU!$L$15</f>
        <v>179</v>
      </c>
      <c r="E13" s="9">
        <f>[3]KUBU!$M$15</f>
        <v>292</v>
      </c>
      <c r="F13" s="9">
        <f>[4]KUBU!$L$15</f>
        <v>14</v>
      </c>
      <c r="G13" s="7">
        <f>[5]KUBU!$M$15</f>
        <v>2241</v>
      </c>
      <c r="H13" s="9">
        <f>[6]KUBU!$L$15</f>
        <v>82</v>
      </c>
      <c r="I13" s="26">
        <f>C13+E13+G13</f>
        <v>4310</v>
      </c>
      <c r="J13" s="26">
        <f>D13+F13+H13</f>
        <v>275</v>
      </c>
      <c r="L13" s="1" t="s">
        <v>16</v>
      </c>
    </row>
    <row r="14" spans="1:12" x14ac:dyDescent="0.2">
      <c r="A14" s="3"/>
      <c r="B14" s="10"/>
      <c r="C14" s="9"/>
      <c r="D14" s="7"/>
      <c r="E14" s="7"/>
      <c r="F14" s="7"/>
      <c r="G14" s="7"/>
      <c r="H14" s="7"/>
      <c r="I14" s="26"/>
      <c r="J14" s="26"/>
    </row>
    <row r="15" spans="1:12" x14ac:dyDescent="0.2">
      <c r="A15" s="3" t="s">
        <v>11</v>
      </c>
      <c r="B15" s="10" t="s">
        <v>22</v>
      </c>
      <c r="C15" s="7">
        <f>[1]RENDANG!$L$14</f>
        <v>15</v>
      </c>
      <c r="D15" s="7">
        <v>0</v>
      </c>
      <c r="E15" s="7">
        <f>[3]RENDANG!$L$14</f>
        <v>12</v>
      </c>
      <c r="F15" s="7">
        <f>[4]RENDANG!$L$15</f>
        <v>8</v>
      </c>
      <c r="G15" s="7">
        <f>[5]RENDANG!$L$14</f>
        <v>27</v>
      </c>
      <c r="H15" s="7">
        <f>[6]RENDANG!$L$15</f>
        <v>30</v>
      </c>
      <c r="I15" s="26">
        <f>C15+E15+G15</f>
        <v>54</v>
      </c>
      <c r="J15" s="26">
        <f>D15+F15+H15</f>
        <v>38</v>
      </c>
    </row>
    <row r="16" spans="1:12" x14ac:dyDescent="0.2">
      <c r="A16" s="3"/>
      <c r="B16" s="10"/>
      <c r="C16" s="9"/>
      <c r="D16" s="7"/>
      <c r="E16" s="7"/>
      <c r="F16" s="7"/>
      <c r="G16" s="7"/>
      <c r="H16" s="7"/>
      <c r="I16" s="26"/>
      <c r="J16" s="26"/>
    </row>
    <row r="17" spans="1:14" x14ac:dyDescent="0.2">
      <c r="A17" s="3" t="s">
        <v>12</v>
      </c>
      <c r="B17" s="10" t="s">
        <v>23</v>
      </c>
      <c r="C17" s="5">
        <f>[1]SIDEMEN!$L$25</f>
        <v>3054</v>
      </c>
      <c r="D17" s="9">
        <f>[2]SIDEMEN!$J$25</f>
        <v>150</v>
      </c>
      <c r="E17" s="7">
        <f>[3]SIDEMEN!$L$25</f>
        <v>2980</v>
      </c>
      <c r="F17" s="7">
        <f>[4]SIDEMEN!$J$25</f>
        <v>285</v>
      </c>
      <c r="G17" s="7">
        <f>[6]SIDEMEN!$E$26</f>
        <v>288</v>
      </c>
      <c r="H17" s="7">
        <f>[5]SIDEMEN!$E$26</f>
        <v>2729</v>
      </c>
      <c r="I17" s="26">
        <f>C17+E17+G17</f>
        <v>6322</v>
      </c>
      <c r="J17" s="26">
        <f>D17+F17+H17</f>
        <v>3164</v>
      </c>
    </row>
    <row r="18" spans="1:14" x14ac:dyDescent="0.2">
      <c r="A18" s="3"/>
      <c r="B18" s="10"/>
      <c r="C18" s="9"/>
      <c r="D18" s="7"/>
      <c r="E18" s="7"/>
      <c r="F18" s="7"/>
      <c r="G18" s="7"/>
      <c r="H18" s="7"/>
      <c r="I18" s="26"/>
      <c r="J18" s="26"/>
    </row>
    <row r="19" spans="1:14" x14ac:dyDescent="0.2">
      <c r="A19" s="3" t="s">
        <v>13</v>
      </c>
      <c r="B19" s="10" t="s">
        <v>24</v>
      </c>
      <c r="C19" s="9">
        <v>0</v>
      </c>
      <c r="D19" s="9">
        <f>[2]BEBANDEM!$L$18</f>
        <v>102</v>
      </c>
      <c r="E19" s="9">
        <v>0</v>
      </c>
      <c r="F19" s="9">
        <f>[4]BEBANDEM!$L$18</f>
        <v>128</v>
      </c>
      <c r="G19" s="9">
        <v>0</v>
      </c>
      <c r="H19" s="9">
        <f>[6]BEBANDEM!$L$18</f>
        <v>108</v>
      </c>
      <c r="I19" s="26">
        <f>C19+E19+G19</f>
        <v>0</v>
      </c>
      <c r="J19" s="26">
        <f>D19+F19+H19</f>
        <v>338</v>
      </c>
    </row>
    <row r="20" spans="1:14" x14ac:dyDescent="0.2">
      <c r="A20" s="3"/>
      <c r="B20" s="10"/>
      <c r="C20" s="9"/>
      <c r="D20" s="7"/>
      <c r="E20" s="7"/>
      <c r="F20" s="7"/>
      <c r="G20" s="7"/>
      <c r="H20" s="7"/>
      <c r="I20" s="26"/>
      <c r="J20" s="26"/>
    </row>
    <row r="21" spans="1:14" x14ac:dyDescent="0.2">
      <c r="A21" s="3" t="s">
        <v>14</v>
      </c>
      <c r="B21" s="4" t="s">
        <v>25</v>
      </c>
      <c r="C21" s="9">
        <f>[1]SELAT!$E$20</f>
        <v>61</v>
      </c>
      <c r="D21" s="9">
        <f>[2]selat!$E$20</f>
        <v>0</v>
      </c>
      <c r="E21" s="9">
        <f>[3]SELAT!$E$20</f>
        <v>54</v>
      </c>
      <c r="F21" s="9">
        <f>[4]selat!$L$20</f>
        <v>0</v>
      </c>
      <c r="G21" s="7">
        <f>[5]SELAT!$L$20</f>
        <v>18</v>
      </c>
      <c r="H21" s="9">
        <v>0</v>
      </c>
      <c r="I21" s="26">
        <f>C21+E21+G21</f>
        <v>133</v>
      </c>
      <c r="J21" s="26">
        <f>D21+F21+H21</f>
        <v>0</v>
      </c>
    </row>
    <row r="22" spans="1:14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4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  <c r="N23" s="1" t="s">
        <v>40</v>
      </c>
    </row>
    <row r="24" spans="1:14" ht="16.5" x14ac:dyDescent="0.3">
      <c r="A24" s="18"/>
      <c r="B24" s="33" t="s">
        <v>17</v>
      </c>
      <c r="C24" s="27">
        <f>SUM(C7:C23)</f>
        <v>7503</v>
      </c>
      <c r="D24" s="27">
        <f>SUM(D7:D22)</f>
        <v>1043</v>
      </c>
      <c r="E24" s="27">
        <f>SUM(E7:E23)</f>
        <v>6132</v>
      </c>
      <c r="F24" s="27">
        <f>SUM(F7:F23)</f>
        <v>1128</v>
      </c>
      <c r="G24" s="27">
        <f>SUM(G6:G23)</f>
        <v>5741</v>
      </c>
      <c r="H24" s="27">
        <f>SUM(H6:H23)</f>
        <v>3993</v>
      </c>
      <c r="I24" s="27">
        <f>SUM(I6:I23)</f>
        <v>19376</v>
      </c>
      <c r="J24" s="28">
        <f>SUM(J6:J23)</f>
        <v>6164</v>
      </c>
      <c r="K24" s="19"/>
    </row>
    <row r="25" spans="1:14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4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4" x14ac:dyDescent="0.2">
      <c r="A27" s="20"/>
      <c r="B27" s="34"/>
      <c r="C27" s="34"/>
      <c r="D27" s="34"/>
      <c r="E27" s="46" t="s">
        <v>15</v>
      </c>
      <c r="F27" s="46"/>
      <c r="G27" s="46"/>
      <c r="H27" s="46"/>
      <c r="I27" s="44">
        <f>SUM(I24:J24)</f>
        <v>25540</v>
      </c>
      <c r="J27" s="45"/>
    </row>
    <row r="28" spans="1:14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4" x14ac:dyDescent="0.2">
      <c r="A29" s="24"/>
    </row>
    <row r="30" spans="1:14" x14ac:dyDescent="0.2">
      <c r="A30" s="24"/>
      <c r="B30" s="14"/>
    </row>
    <row r="31" spans="1:14" x14ac:dyDescent="0.2">
      <c r="A31" s="24"/>
      <c r="B31" s="14"/>
    </row>
    <row r="32" spans="1:14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I27:J27"/>
    <mergeCell ref="E27:H27"/>
    <mergeCell ref="A1:J1"/>
    <mergeCell ref="A2:J2"/>
    <mergeCell ref="C4:D4"/>
    <mergeCell ref="E4:F4"/>
    <mergeCell ref="G4:H4"/>
    <mergeCell ref="I4:J4"/>
    <mergeCell ref="A4:A5"/>
    <mergeCell ref="B4:B5"/>
  </mergeCells>
  <pageMargins left="0.51181102362204722" right="0.31496062992125984" top="0.74803149606299213" bottom="0.74803149606299213" header="0.31496062992125984" footer="0.31496062992125984"/>
  <pageSetup paperSize="5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M19" sqref="M19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 x14ac:dyDescent="0.2">
      <c r="A1" s="47" t="s">
        <v>41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15" x14ac:dyDescent="0.2">
      <c r="A2" s="47" t="s">
        <v>37</v>
      </c>
      <c r="B2" s="47"/>
      <c r="C2" s="47"/>
      <c r="D2" s="47"/>
      <c r="E2" s="47"/>
      <c r="F2" s="47"/>
      <c r="G2" s="47"/>
      <c r="H2" s="47"/>
      <c r="I2" s="47"/>
      <c r="J2" s="47"/>
    </row>
    <row r="4" spans="1:12" ht="16.5" x14ac:dyDescent="0.3">
      <c r="A4" s="49" t="s">
        <v>0</v>
      </c>
      <c r="B4" s="51" t="s">
        <v>35</v>
      </c>
      <c r="C4" s="48" t="s">
        <v>26</v>
      </c>
      <c r="D4" s="48"/>
      <c r="E4" s="48" t="s">
        <v>27</v>
      </c>
      <c r="F4" s="48"/>
      <c r="G4" s="48" t="s">
        <v>28</v>
      </c>
      <c r="H4" s="48"/>
      <c r="I4" s="48" t="s">
        <v>4</v>
      </c>
      <c r="J4" s="48"/>
    </row>
    <row r="5" spans="1:12" ht="16.5" x14ac:dyDescent="0.3">
      <c r="A5" s="50"/>
      <c r="B5" s="52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 x14ac:dyDescent="0.2">
      <c r="A7" s="3" t="s">
        <v>7</v>
      </c>
      <c r="B7" s="4" t="s">
        <v>18</v>
      </c>
      <c r="C7" s="5">
        <f>[7]KARANGASEM!$E$69</f>
        <v>791</v>
      </c>
      <c r="D7" s="6">
        <f>[8]KARANGASEM!$E$69</f>
        <v>742</v>
      </c>
      <c r="E7" s="7">
        <f>[9]KARANGASEM!$E$69</f>
        <v>668</v>
      </c>
      <c r="F7" s="8">
        <f>[10]KARANGASEM!$E$69</f>
        <v>928</v>
      </c>
      <c r="G7" s="9">
        <f>[11]KARANGASEM!$E$69</f>
        <v>767</v>
      </c>
      <c r="H7" s="9">
        <f>[12]KARANGASEM!$E$69</f>
        <v>450</v>
      </c>
      <c r="I7" s="43">
        <f>C7+E7+G7</f>
        <v>2226</v>
      </c>
      <c r="J7" s="43">
        <f>D7+F7+H7</f>
        <v>2120</v>
      </c>
    </row>
    <row r="8" spans="1:12" x14ac:dyDescent="0.2">
      <c r="A8" s="9"/>
      <c r="B8" s="10"/>
      <c r="C8" s="9"/>
      <c r="D8" s="9"/>
      <c r="E8" s="9"/>
      <c r="F8" s="9"/>
      <c r="G8" s="9"/>
      <c r="H8" s="9"/>
      <c r="I8" s="43"/>
      <c r="J8" s="43"/>
    </row>
    <row r="9" spans="1:12" x14ac:dyDescent="0.2">
      <c r="A9" s="3" t="s">
        <v>8</v>
      </c>
      <c r="B9" s="10" t="s">
        <v>19</v>
      </c>
      <c r="C9" s="9">
        <f>[7]MANGGIS!$E$49</f>
        <v>2626</v>
      </c>
      <c r="D9" s="9">
        <f>[8]MANGGIS!$E$48</f>
        <v>420</v>
      </c>
      <c r="E9" s="7">
        <f>[9]MANGGIS!$E$49</f>
        <v>3153</v>
      </c>
      <c r="F9" s="7">
        <f>[10]MANGGIS!$E$48</f>
        <v>230</v>
      </c>
      <c r="G9" s="7">
        <f>[11]MANGGIS!$E$50</f>
        <v>3106</v>
      </c>
      <c r="H9" s="7">
        <f>[12]MANGGIS!$E$50</f>
        <v>414</v>
      </c>
      <c r="I9" s="43">
        <f>C9+E9+G9</f>
        <v>8885</v>
      </c>
      <c r="J9" s="43">
        <f>D9+F9+H9</f>
        <v>1064</v>
      </c>
    </row>
    <row r="10" spans="1:12" x14ac:dyDescent="0.2">
      <c r="A10" s="3"/>
      <c r="B10" s="10"/>
      <c r="C10" s="9"/>
      <c r="D10" s="9"/>
      <c r="E10" s="9"/>
      <c r="F10" s="9"/>
      <c r="G10" s="9"/>
      <c r="H10" s="9"/>
      <c r="I10" s="43"/>
      <c r="J10" s="43"/>
    </row>
    <row r="11" spans="1:12" x14ac:dyDescent="0.2">
      <c r="A11" s="3" t="s">
        <v>9</v>
      </c>
      <c r="B11" s="10" t="s">
        <v>20</v>
      </c>
      <c r="C11" s="9">
        <f>[7]ABANG!$E$117</f>
        <v>284</v>
      </c>
      <c r="D11" s="9">
        <f>[8]ABANG!$E$117</f>
        <v>0</v>
      </c>
      <c r="E11" s="9">
        <f>[9]ABANG!$E$117</f>
        <v>309</v>
      </c>
      <c r="F11" s="9">
        <f>[10]ABANG!$E$117</f>
        <v>0</v>
      </c>
      <c r="G11" s="9">
        <f>[11]ABANG!$E$117</f>
        <v>268</v>
      </c>
      <c r="H11" s="9">
        <v>0</v>
      </c>
      <c r="I11" s="43">
        <f>C11+E11+G11</f>
        <v>861</v>
      </c>
      <c r="J11" s="43">
        <f>D11+F11+H11</f>
        <v>0</v>
      </c>
    </row>
    <row r="12" spans="1:12" x14ac:dyDescent="0.2">
      <c r="A12" s="3"/>
      <c r="B12" s="10"/>
      <c r="C12" s="9"/>
      <c r="D12" s="9"/>
      <c r="E12" s="9"/>
      <c r="F12" s="11"/>
      <c r="G12" s="9"/>
      <c r="H12" s="9"/>
      <c r="I12" s="43"/>
      <c r="J12" s="43"/>
    </row>
    <row r="13" spans="1:12" x14ac:dyDescent="0.2">
      <c r="A13" s="3" t="s">
        <v>10</v>
      </c>
      <c r="B13" s="10" t="s">
        <v>21</v>
      </c>
      <c r="C13" s="7">
        <f>[7]KUBU!$M$15</f>
        <v>2705</v>
      </c>
      <c r="D13" s="9">
        <f>[8]KUBU!$L$15</f>
        <v>128</v>
      </c>
      <c r="E13" s="7">
        <f>[9]KUBU!$M$15</f>
        <v>3966</v>
      </c>
      <c r="F13" s="9">
        <f>[10]KUBU!$L$15</f>
        <v>246</v>
      </c>
      <c r="G13" s="9">
        <f>[11]KUBU!$M$15</f>
        <v>3682</v>
      </c>
      <c r="H13" s="9">
        <f>[12]KUBU!$L$15</f>
        <v>113</v>
      </c>
      <c r="I13" s="26">
        <f>C13+E13+G13</f>
        <v>10353</v>
      </c>
      <c r="J13" s="26">
        <f>D13+F13+H13</f>
        <v>487</v>
      </c>
      <c r="L13" s="1" t="s">
        <v>16</v>
      </c>
    </row>
    <row r="14" spans="1:12" x14ac:dyDescent="0.2">
      <c r="A14" s="3"/>
      <c r="B14" s="10"/>
      <c r="C14" s="9"/>
      <c r="D14" s="9"/>
      <c r="E14" s="9"/>
      <c r="F14" s="9"/>
      <c r="G14" s="9"/>
      <c r="H14" s="9"/>
      <c r="I14" s="43"/>
      <c r="J14" s="43"/>
    </row>
    <row r="15" spans="1:12" x14ac:dyDescent="0.2">
      <c r="A15" s="3" t="s">
        <v>11</v>
      </c>
      <c r="B15" s="10" t="s">
        <v>22</v>
      </c>
      <c r="C15" s="7">
        <f>[7]RENDANG!$L$18</f>
        <v>666</v>
      </c>
      <c r="D15" s="7">
        <f>[8]RENDANG!$E$15</f>
        <v>343</v>
      </c>
      <c r="E15" s="7">
        <f>[9]RENDANG!$L$18</f>
        <v>79</v>
      </c>
      <c r="F15" s="7">
        <f>[10]RENDANG!$L$17</f>
        <v>6</v>
      </c>
      <c r="G15" s="7">
        <f>[11]RENDANG!$L$18</f>
        <v>39</v>
      </c>
      <c r="H15" s="7">
        <f>[12]RENDANG!$L$17</f>
        <v>5</v>
      </c>
      <c r="I15" s="43">
        <f>C15+E15+G15</f>
        <v>784</v>
      </c>
      <c r="J15" s="43">
        <f>D15+F15+H15</f>
        <v>354</v>
      </c>
    </row>
    <row r="16" spans="1:12" x14ac:dyDescent="0.2">
      <c r="A16" s="3"/>
      <c r="B16" s="10"/>
      <c r="C16" s="9"/>
      <c r="D16" s="9"/>
      <c r="E16" s="9"/>
      <c r="F16" s="9"/>
      <c r="G16" s="9"/>
      <c r="H16" s="9"/>
      <c r="I16" s="43"/>
      <c r="J16" s="43"/>
    </row>
    <row r="17" spans="1:11" x14ac:dyDescent="0.2">
      <c r="A17" s="3" t="s">
        <v>12</v>
      </c>
      <c r="B17" s="10" t="s">
        <v>23</v>
      </c>
      <c r="C17" s="40">
        <f>[7]SIDEMEN!$E$26</f>
        <v>3323</v>
      </c>
      <c r="D17" s="40">
        <f>[8]SIDEMEN!$E$26</f>
        <v>236</v>
      </c>
      <c r="E17" s="7">
        <f>[9]SIDEMEN!$E$26</f>
        <v>3831</v>
      </c>
      <c r="F17" s="7">
        <f>[10]SIDEMEN!$J$26</f>
        <v>169</v>
      </c>
      <c r="G17" s="7">
        <f>[11]SIDEMEN!$L$26</f>
        <v>3245</v>
      </c>
      <c r="H17" s="7">
        <f>[12]SIDEMEN!$J$26</f>
        <v>207</v>
      </c>
      <c r="I17" s="43">
        <f>C17+E17+G17</f>
        <v>10399</v>
      </c>
      <c r="J17" s="43">
        <f>D17+F17+H17</f>
        <v>612</v>
      </c>
    </row>
    <row r="18" spans="1:11" x14ac:dyDescent="0.2">
      <c r="A18" s="3"/>
      <c r="B18" s="10"/>
      <c r="C18" s="9"/>
      <c r="D18" s="9"/>
      <c r="E18" s="9"/>
      <c r="F18" s="9"/>
      <c r="G18" s="9"/>
      <c r="H18" s="9"/>
      <c r="I18" s="43"/>
      <c r="J18" s="43"/>
    </row>
    <row r="19" spans="1:11" x14ac:dyDescent="0.2">
      <c r="A19" s="3" t="s">
        <v>13</v>
      </c>
      <c r="B19" s="10" t="s">
        <v>24</v>
      </c>
      <c r="C19" s="9">
        <v>0</v>
      </c>
      <c r="D19" s="9">
        <f>[8]BEBANDEM!$L$18</f>
        <v>138</v>
      </c>
      <c r="E19" s="9">
        <v>0</v>
      </c>
      <c r="F19" s="9">
        <f>[10]BEBANDEM!$L$18</f>
        <v>132</v>
      </c>
      <c r="G19" s="9">
        <v>0</v>
      </c>
      <c r="H19" s="9">
        <f>[12]BEBANDEM!$L$18</f>
        <v>156</v>
      </c>
      <c r="I19" s="26">
        <f>C19+E19+G19</f>
        <v>0</v>
      </c>
      <c r="J19" s="26">
        <f>D19+F19+H19</f>
        <v>426</v>
      </c>
    </row>
    <row r="20" spans="1:11" x14ac:dyDescent="0.2">
      <c r="A20" s="3"/>
      <c r="B20" s="10"/>
      <c r="C20" s="9"/>
      <c r="D20" s="9"/>
      <c r="E20" s="9"/>
      <c r="F20" s="9"/>
      <c r="G20" s="9"/>
      <c r="H20" s="9"/>
      <c r="I20" s="26"/>
      <c r="J20" s="26"/>
    </row>
    <row r="21" spans="1:11" x14ac:dyDescent="0.2">
      <c r="A21" s="3" t="s">
        <v>14</v>
      </c>
      <c r="B21" s="4" t="s">
        <v>25</v>
      </c>
      <c r="C21" s="9">
        <f>[7]SELAT!$L$20</f>
        <v>18</v>
      </c>
      <c r="D21" s="9">
        <v>0</v>
      </c>
      <c r="E21" s="9">
        <f>[9]SELAT!$E$20</f>
        <v>21</v>
      </c>
      <c r="F21" s="9">
        <v>0</v>
      </c>
      <c r="G21" s="9">
        <f>[11]SELAT!$L$20</f>
        <v>8</v>
      </c>
      <c r="H21" s="9">
        <v>0</v>
      </c>
      <c r="I21" s="26">
        <f>C21+E21+G21</f>
        <v>47</v>
      </c>
      <c r="J21" s="26">
        <f>D21+F21+H21</f>
        <v>0</v>
      </c>
    </row>
    <row r="22" spans="1:11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 x14ac:dyDescent="0.3">
      <c r="A24" s="18"/>
      <c r="B24" s="33" t="s">
        <v>17</v>
      </c>
      <c r="C24" s="27">
        <f>SUM(C7:C21)</f>
        <v>10413</v>
      </c>
      <c r="D24" s="27">
        <f>SUM(D7:D21)</f>
        <v>2007</v>
      </c>
      <c r="E24" s="27">
        <f>SUM(E7:E21)</f>
        <v>12027</v>
      </c>
      <c r="F24" s="27">
        <f>SUM(F7:F21)</f>
        <v>1711</v>
      </c>
      <c r="G24" s="27">
        <f>SUM(G7:G21)</f>
        <v>11115</v>
      </c>
      <c r="H24" s="27">
        <f>SUM(H7:H22)</f>
        <v>1345</v>
      </c>
      <c r="I24" s="27">
        <f>SUM(I7:I21)</f>
        <v>33555</v>
      </c>
      <c r="J24" s="28">
        <f>SUM(J7:J21)</f>
        <v>5063</v>
      </c>
      <c r="K24" s="19"/>
    </row>
    <row r="25" spans="1:11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 x14ac:dyDescent="0.2">
      <c r="A27" s="20"/>
      <c r="B27" s="34"/>
      <c r="C27" s="34"/>
      <c r="D27" s="34"/>
      <c r="E27" s="46" t="s">
        <v>15</v>
      </c>
      <c r="F27" s="46"/>
      <c r="G27" s="46"/>
      <c r="H27" s="46"/>
      <c r="I27" s="44">
        <f>SUM(I24:J24)</f>
        <v>38618</v>
      </c>
      <c r="J27" s="45"/>
    </row>
    <row r="28" spans="1:11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 x14ac:dyDescent="0.2">
      <c r="A29" s="24"/>
    </row>
    <row r="30" spans="1:11" x14ac:dyDescent="0.2">
      <c r="A30" s="24"/>
      <c r="B30" s="14"/>
    </row>
    <row r="31" spans="1:11" x14ac:dyDescent="0.2">
      <c r="A31" s="24"/>
      <c r="B31" s="14"/>
    </row>
    <row r="32" spans="1:11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L15" sqref="L15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1.37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 x14ac:dyDescent="0.2">
      <c r="A1" s="47" t="s">
        <v>41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15" x14ac:dyDescent="0.2">
      <c r="A2" s="47" t="s">
        <v>38</v>
      </c>
      <c r="B2" s="47"/>
      <c r="C2" s="47"/>
      <c r="D2" s="47"/>
      <c r="E2" s="47"/>
      <c r="F2" s="47"/>
      <c r="G2" s="47"/>
      <c r="H2" s="47"/>
      <c r="I2" s="47"/>
      <c r="J2" s="47"/>
    </row>
    <row r="4" spans="1:12" ht="16.5" x14ac:dyDescent="0.3">
      <c r="A4" s="49" t="s">
        <v>0</v>
      </c>
      <c r="B4" s="51" t="s">
        <v>35</v>
      </c>
      <c r="C4" s="48" t="s">
        <v>29</v>
      </c>
      <c r="D4" s="48"/>
      <c r="E4" s="48" t="s">
        <v>30</v>
      </c>
      <c r="F4" s="48"/>
      <c r="G4" s="48" t="s">
        <v>31</v>
      </c>
      <c r="H4" s="48"/>
      <c r="I4" s="48" t="s">
        <v>4</v>
      </c>
      <c r="J4" s="48"/>
    </row>
    <row r="5" spans="1:12" ht="16.5" x14ac:dyDescent="0.3">
      <c r="A5" s="50"/>
      <c r="B5" s="52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 x14ac:dyDescent="0.2">
      <c r="A7" s="3" t="s">
        <v>7</v>
      </c>
      <c r="B7" s="4" t="s">
        <v>18</v>
      </c>
      <c r="C7" s="5">
        <f>[13]KARANGASEM!$E$69</f>
        <v>1362</v>
      </c>
      <c r="D7" s="6">
        <f>[14]KARANGASEM!$E$69</f>
        <v>358</v>
      </c>
      <c r="E7" s="9">
        <f>[15]KARANGASEM!$E$69</f>
        <v>1627</v>
      </c>
      <c r="F7" s="8">
        <f>[16]KARANGASEM!$E$69</f>
        <v>377</v>
      </c>
      <c r="G7" s="9">
        <f>[17]KARANGASEM!$E$69</f>
        <v>1274</v>
      </c>
      <c r="H7" s="9">
        <f>[18]KARANGASEM!$E$69</f>
        <v>423</v>
      </c>
      <c r="I7" s="26">
        <f>C7+E7+G7</f>
        <v>4263</v>
      </c>
      <c r="J7" s="26">
        <f>D7+F7+H7</f>
        <v>1158</v>
      </c>
    </row>
    <row r="8" spans="1:12" x14ac:dyDescent="0.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 x14ac:dyDescent="0.2">
      <c r="A9" s="3" t="s">
        <v>8</v>
      </c>
      <c r="B9" s="10" t="s">
        <v>19</v>
      </c>
      <c r="C9" s="9">
        <f>[13]MANGGIS!$E$50</f>
        <v>3740</v>
      </c>
      <c r="D9" s="9">
        <f>[14]MANGGIS!$E$50</f>
        <v>380</v>
      </c>
      <c r="E9" s="7">
        <f>[15]MANGGIS!$E$50</f>
        <v>4733</v>
      </c>
      <c r="F9" s="7">
        <f>[16]MANGGIS!$E$50</f>
        <v>369</v>
      </c>
      <c r="G9" s="7">
        <f>[17]MANGGIS!$E$52</f>
        <v>3552</v>
      </c>
      <c r="H9" s="7">
        <f>[18]MANGGIS!$E$52</f>
        <v>247</v>
      </c>
      <c r="I9" s="26">
        <f>C9+E9+G9</f>
        <v>12025</v>
      </c>
      <c r="J9" s="26">
        <f>D9+F9+H9</f>
        <v>996</v>
      </c>
    </row>
    <row r="10" spans="1:12" x14ac:dyDescent="0.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 x14ac:dyDescent="0.2">
      <c r="A11" s="3" t="s">
        <v>9</v>
      </c>
      <c r="B11" s="10" t="s">
        <v>20</v>
      </c>
      <c r="C11" s="9">
        <f>[13]ABANG!$L$117</f>
        <v>279</v>
      </c>
      <c r="D11" s="9">
        <v>0</v>
      </c>
      <c r="E11" s="9">
        <f>[15]ABANG!$E$117</f>
        <v>279</v>
      </c>
      <c r="F11" s="9">
        <v>0</v>
      </c>
      <c r="G11" s="9">
        <f>[17]ABANG!$E$117</f>
        <v>279</v>
      </c>
      <c r="H11" s="9">
        <v>0</v>
      </c>
      <c r="I11" s="26">
        <f>C11+E11+G11</f>
        <v>837</v>
      </c>
      <c r="J11" s="26">
        <f>D11+F11+H11</f>
        <v>0</v>
      </c>
    </row>
    <row r="12" spans="1:12" x14ac:dyDescent="0.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 x14ac:dyDescent="0.2">
      <c r="A13" s="3" t="s">
        <v>10</v>
      </c>
      <c r="B13" s="10" t="s">
        <v>21</v>
      </c>
      <c r="C13" s="7">
        <f>[13]KUBU!$M$15</f>
        <v>7064</v>
      </c>
      <c r="D13" s="9">
        <f>[14]KUBU!$L$15</f>
        <v>158</v>
      </c>
      <c r="E13" s="7">
        <f>[15]KUBU!$M$15</f>
        <v>8733</v>
      </c>
      <c r="F13" s="9">
        <f>[16]KUBU!$L$15</f>
        <v>158</v>
      </c>
      <c r="G13" s="9">
        <f>[17]KUBU!$M$15</f>
        <v>8657</v>
      </c>
      <c r="H13" s="9">
        <f>[18]KUBU!$L$15</f>
        <v>180</v>
      </c>
      <c r="I13" s="26">
        <f>C13+E13+G13</f>
        <v>24454</v>
      </c>
      <c r="J13" s="26">
        <f>D13+F13+H13</f>
        <v>496</v>
      </c>
      <c r="L13" s="1" t="s">
        <v>16</v>
      </c>
    </row>
    <row r="14" spans="1:12" x14ac:dyDescent="0.2">
      <c r="A14" s="3"/>
      <c r="B14" s="10"/>
      <c r="C14" s="9"/>
      <c r="D14" s="9"/>
      <c r="E14" s="9"/>
      <c r="F14" s="9"/>
      <c r="G14" s="9"/>
      <c r="H14" s="9"/>
      <c r="I14" s="26"/>
      <c r="J14" s="26"/>
    </row>
    <row r="15" spans="1:12" x14ac:dyDescent="0.2">
      <c r="A15" s="3" t="s">
        <v>11</v>
      </c>
      <c r="B15" s="10" t="s">
        <v>22</v>
      </c>
      <c r="C15" s="7">
        <f>[13]RENDANG!$L$18</f>
        <v>52</v>
      </c>
      <c r="D15" s="9">
        <f>[14]RENDANG!$L$17</f>
        <v>10</v>
      </c>
      <c r="E15" s="7">
        <f>[15]RENDANG!$L$18</f>
        <v>128</v>
      </c>
      <c r="F15" s="9">
        <f>[16]RENDANG!$L$17</f>
        <v>6</v>
      </c>
      <c r="G15" s="7">
        <f>[17]RENDANG!$L$18</f>
        <v>84</v>
      </c>
      <c r="H15" s="7">
        <f>[18]RENDANG!$L$17</f>
        <v>4</v>
      </c>
      <c r="I15" s="26">
        <f>C15+E15+G15</f>
        <v>264</v>
      </c>
      <c r="J15" s="26">
        <f>D15+F15+H15</f>
        <v>20</v>
      </c>
    </row>
    <row r="16" spans="1:12" x14ac:dyDescent="0.2">
      <c r="A16" s="3"/>
      <c r="B16" s="10"/>
      <c r="C16" s="9"/>
      <c r="D16" s="9"/>
      <c r="E16" s="9"/>
      <c r="F16" s="9"/>
      <c r="G16" s="7"/>
      <c r="H16" s="7"/>
      <c r="I16" s="26"/>
      <c r="J16" s="26"/>
    </row>
    <row r="17" spans="1:11" x14ac:dyDescent="0.2">
      <c r="A17" s="3" t="s">
        <v>12</v>
      </c>
      <c r="B17" s="10" t="s">
        <v>23</v>
      </c>
      <c r="C17" s="40">
        <f>[13]SIDEMEN!$L$26</f>
        <v>3270</v>
      </c>
      <c r="D17" s="5">
        <f>[14]SIDEMEN!$J$26</f>
        <v>214</v>
      </c>
      <c r="E17" s="7">
        <f>[15]SIDEMEN!$E$26</f>
        <v>3424</v>
      </c>
      <c r="F17" s="9">
        <f>[16]SIDEMEN!$E$26</f>
        <v>211</v>
      </c>
      <c r="G17" s="7">
        <f>[17]SIDEMEN!$E$25</f>
        <v>3443</v>
      </c>
      <c r="H17" s="7">
        <f>[18]SIDEMEN!$E$26</f>
        <v>217</v>
      </c>
      <c r="I17" s="26">
        <f>C17+E17+G17</f>
        <v>10137</v>
      </c>
      <c r="J17" s="26">
        <f>D17+F17+H17</f>
        <v>642</v>
      </c>
    </row>
    <row r="18" spans="1:11" x14ac:dyDescent="0.2">
      <c r="A18" s="3"/>
      <c r="B18" s="10"/>
      <c r="C18" s="9"/>
      <c r="D18" s="9"/>
      <c r="E18" s="9"/>
      <c r="F18" s="9"/>
      <c r="G18" s="7"/>
      <c r="H18" s="7"/>
      <c r="I18" s="26"/>
      <c r="J18" s="26"/>
    </row>
    <row r="19" spans="1:11" ht="15.75" x14ac:dyDescent="0.3">
      <c r="A19" s="3" t="s">
        <v>13</v>
      </c>
      <c r="B19" s="10" t="s">
        <v>24</v>
      </c>
      <c r="C19" s="9">
        <v>0</v>
      </c>
      <c r="D19" s="9">
        <f>[14]BEBANDEM!$L$18</f>
        <v>145</v>
      </c>
      <c r="E19" s="9">
        <v>0</v>
      </c>
      <c r="F19" s="9">
        <f>[16]BEBANDEM!$L$18</f>
        <v>164</v>
      </c>
      <c r="G19" s="9">
        <v>0</v>
      </c>
      <c r="H19" s="9">
        <f>[18]BEBANDEM!$L$18</f>
        <v>114</v>
      </c>
      <c r="I19" s="41">
        <f>C19+E19+G19</f>
        <v>0</v>
      </c>
      <c r="J19" s="41">
        <f>D19+F19+H19</f>
        <v>423</v>
      </c>
    </row>
    <row r="20" spans="1:11" x14ac:dyDescent="0.2">
      <c r="A20" s="3"/>
      <c r="B20" s="10"/>
      <c r="C20" s="9"/>
      <c r="D20" s="9"/>
      <c r="E20" s="9"/>
      <c r="F20" s="9"/>
      <c r="G20" s="7"/>
      <c r="H20" s="7"/>
      <c r="I20" s="26"/>
      <c r="J20" s="26"/>
    </row>
    <row r="21" spans="1:11" ht="15.75" x14ac:dyDescent="0.3">
      <c r="A21" s="3" t="s">
        <v>14</v>
      </c>
      <c r="B21" s="4" t="s">
        <v>25</v>
      </c>
      <c r="C21" s="9">
        <f>[13]SELAT!$L$21</f>
        <v>12</v>
      </c>
      <c r="D21" s="9">
        <v>0</v>
      </c>
      <c r="E21" s="9">
        <f>[15]SELAT!$E$21</f>
        <v>17</v>
      </c>
      <c r="F21" s="9">
        <f>[16]SELAT!$L$21</f>
        <v>1</v>
      </c>
      <c r="G21" s="9">
        <f>[17]SELAT!$L$20</f>
        <v>6</v>
      </c>
      <c r="H21" s="9">
        <f>[18]SELAT!$E$21</f>
        <v>0</v>
      </c>
      <c r="I21" s="41">
        <f>C21+E21+G21</f>
        <v>35</v>
      </c>
      <c r="J21" s="41">
        <f>D21+F21+H21</f>
        <v>1</v>
      </c>
    </row>
    <row r="22" spans="1:11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 x14ac:dyDescent="0.3">
      <c r="A24" s="18"/>
      <c r="B24" s="33" t="s">
        <v>17</v>
      </c>
      <c r="C24" s="27">
        <f>SUM(C7:C23)</f>
        <v>15779</v>
      </c>
      <c r="D24" s="27">
        <f>SUM(D7:D22)</f>
        <v>1265</v>
      </c>
      <c r="E24" s="27">
        <f>SUM(E7:E23)</f>
        <v>18941</v>
      </c>
      <c r="F24" s="27">
        <f>SUM(F7:F23)</f>
        <v>1286</v>
      </c>
      <c r="G24" s="27">
        <f>SUM(G6:G23)</f>
        <v>17295</v>
      </c>
      <c r="H24" s="27">
        <f>SUM(H6:H23)</f>
        <v>1185</v>
      </c>
      <c r="I24" s="28">
        <f>SUM(I6:I21)</f>
        <v>52015</v>
      </c>
      <c r="J24" s="28">
        <f>SUM(J6:J21)</f>
        <v>3736</v>
      </c>
      <c r="K24" s="19"/>
    </row>
    <row r="25" spans="1:11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 x14ac:dyDescent="0.2">
      <c r="A27" s="20"/>
      <c r="B27" s="34"/>
      <c r="C27" s="34"/>
      <c r="D27" s="34"/>
      <c r="E27" s="46" t="s">
        <v>15</v>
      </c>
      <c r="F27" s="46"/>
      <c r="G27" s="46"/>
      <c r="H27" s="46"/>
      <c r="I27" s="44">
        <f>SUM(I24:J24)</f>
        <v>55751</v>
      </c>
      <c r="J27" s="45"/>
    </row>
    <row r="28" spans="1:11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 x14ac:dyDescent="0.2">
      <c r="A29" s="24"/>
    </row>
    <row r="30" spans="1:11" x14ac:dyDescent="0.2">
      <c r="A30" s="24"/>
      <c r="B30" s="14"/>
    </row>
    <row r="31" spans="1:11" x14ac:dyDescent="0.2">
      <c r="A31" s="24"/>
      <c r="B31" s="14"/>
    </row>
    <row r="32" spans="1:11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L18" sqref="L18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1.37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 x14ac:dyDescent="0.2">
      <c r="A1" s="47" t="s">
        <v>41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15" x14ac:dyDescent="0.2">
      <c r="A2" s="47" t="s">
        <v>39</v>
      </c>
      <c r="B2" s="47"/>
      <c r="C2" s="47"/>
      <c r="D2" s="47"/>
      <c r="E2" s="47"/>
      <c r="F2" s="47"/>
      <c r="G2" s="47"/>
      <c r="H2" s="47"/>
      <c r="I2" s="47"/>
      <c r="J2" s="47"/>
    </row>
    <row r="4" spans="1:12" ht="16.5" customHeight="1" x14ac:dyDescent="0.3">
      <c r="A4" s="49" t="s">
        <v>0</v>
      </c>
      <c r="B4" s="51" t="s">
        <v>35</v>
      </c>
      <c r="C4" s="48" t="s">
        <v>32</v>
      </c>
      <c r="D4" s="48"/>
      <c r="E4" s="48" t="s">
        <v>33</v>
      </c>
      <c r="F4" s="48"/>
      <c r="G4" s="48" t="s">
        <v>34</v>
      </c>
      <c r="H4" s="48"/>
      <c r="I4" s="48" t="s">
        <v>4</v>
      </c>
      <c r="J4" s="48"/>
    </row>
    <row r="5" spans="1:12" ht="16.5" x14ac:dyDescent="0.3">
      <c r="A5" s="50"/>
      <c r="B5" s="52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 x14ac:dyDescent="0.2">
      <c r="A7" s="3" t="s">
        <v>7</v>
      </c>
      <c r="B7" s="4" t="s">
        <v>18</v>
      </c>
      <c r="C7" s="5">
        <f>[19]KARANGASEM!$E$69</f>
        <v>1142</v>
      </c>
      <c r="D7" s="6">
        <f>[20]KARANGASEM!$E$69</f>
        <v>858</v>
      </c>
      <c r="E7" s="7">
        <f>[21]KARANGASEM!$E$69</f>
        <v>1141</v>
      </c>
      <c r="F7" s="8">
        <f>[22]KARANGASEM!$E$69</f>
        <v>858</v>
      </c>
      <c r="G7" s="9">
        <f>[23]KARANGASEM!$E$69</f>
        <v>868</v>
      </c>
      <c r="H7" s="9">
        <f>[24]KARANGASEM!$E$69</f>
        <v>233</v>
      </c>
      <c r="I7" s="26">
        <f>C7+E7+G7</f>
        <v>3151</v>
      </c>
      <c r="J7" s="26">
        <f>D7+F7+H7</f>
        <v>1949</v>
      </c>
    </row>
    <row r="8" spans="1:12" x14ac:dyDescent="0.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 x14ac:dyDescent="0.2">
      <c r="A9" s="3" t="s">
        <v>8</v>
      </c>
      <c r="B9" s="10" t="s">
        <v>19</v>
      </c>
      <c r="C9" s="7">
        <f>[19]MANGGIS!$E$53</f>
        <v>3635</v>
      </c>
      <c r="D9" s="7">
        <f>[20]MANGGIS!$E$53</f>
        <v>306</v>
      </c>
      <c r="E9" s="7">
        <f>[21]MANGGIS!$E$53</f>
        <v>2384</v>
      </c>
      <c r="F9" s="7">
        <f>[22]MANGGIS!$E$53</f>
        <v>298</v>
      </c>
      <c r="G9" s="7">
        <f>[23]MANGGIS!$E$55</f>
        <v>2302</v>
      </c>
      <c r="H9" s="7">
        <f>[24]MANGGIS!$E$55</f>
        <v>719</v>
      </c>
      <c r="I9" s="26">
        <f>C9+E9+G9</f>
        <v>8321</v>
      </c>
      <c r="J9" s="26">
        <f>D9+F9+H9</f>
        <v>1323</v>
      </c>
    </row>
    <row r="10" spans="1:12" x14ac:dyDescent="0.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 x14ac:dyDescent="0.2">
      <c r="A11" s="3" t="s">
        <v>9</v>
      </c>
      <c r="B11" s="10" t="s">
        <v>20</v>
      </c>
      <c r="C11" s="9">
        <f>[19]ABANG!$E$117</f>
        <v>279</v>
      </c>
      <c r="D11" s="9">
        <v>0</v>
      </c>
      <c r="E11" s="9">
        <f>[21]ABANG!$E$117</f>
        <v>279</v>
      </c>
      <c r="F11" s="9">
        <v>0</v>
      </c>
      <c r="G11" s="9">
        <v>0</v>
      </c>
      <c r="H11" s="9">
        <f>[23]ABANG!$E$117</f>
        <v>279</v>
      </c>
      <c r="I11" s="26">
        <f>C11+E11+G11</f>
        <v>558</v>
      </c>
      <c r="J11" s="26">
        <f>D11+F11+H11</f>
        <v>279</v>
      </c>
    </row>
    <row r="12" spans="1:12" x14ac:dyDescent="0.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 x14ac:dyDescent="0.2">
      <c r="A13" s="3" t="s">
        <v>10</v>
      </c>
      <c r="B13" s="10" t="s">
        <v>21</v>
      </c>
      <c r="C13" s="7">
        <f>[19]KUBU!$M$15</f>
        <v>13791</v>
      </c>
      <c r="D13" s="7">
        <f>[20]KUBU!$L$15</f>
        <v>205</v>
      </c>
      <c r="E13" s="7">
        <f>[21]KUBU!$M$15</f>
        <v>6482</v>
      </c>
      <c r="F13" s="7">
        <f>[22]KUBU!$L$15</f>
        <v>143</v>
      </c>
      <c r="G13" s="7">
        <f>[23]KUBU!$M$15</f>
        <v>3805</v>
      </c>
      <c r="H13" s="7">
        <f>[24]KUBU!$L$15</f>
        <v>163</v>
      </c>
      <c r="I13" s="26">
        <f>C13+E13+G13</f>
        <v>24078</v>
      </c>
      <c r="J13" s="26">
        <f>D13+F13+H13</f>
        <v>511</v>
      </c>
      <c r="L13" s="1" t="s">
        <v>16</v>
      </c>
    </row>
    <row r="14" spans="1:12" x14ac:dyDescent="0.2">
      <c r="A14" s="3"/>
      <c r="B14" s="10"/>
      <c r="C14" s="9"/>
      <c r="D14" s="9"/>
      <c r="E14" s="9"/>
      <c r="F14" s="9"/>
      <c r="G14" s="9"/>
      <c r="H14" s="9"/>
      <c r="I14" s="26"/>
      <c r="J14" s="26"/>
    </row>
    <row r="15" spans="1:12" x14ac:dyDescent="0.2">
      <c r="A15" s="3" t="s">
        <v>11</v>
      </c>
      <c r="B15" s="10" t="s">
        <v>22</v>
      </c>
      <c r="C15" s="7">
        <f>[19]RENDANG!$L$18</f>
        <v>72</v>
      </c>
      <c r="D15" s="9">
        <f>[20]RENDANG!$L$17</f>
        <v>8</v>
      </c>
      <c r="E15" s="7">
        <f>[21]RENDANG!$L$18</f>
        <v>56</v>
      </c>
      <c r="F15" s="7">
        <f>[22]RENDANG!$L$17</f>
        <v>10</v>
      </c>
      <c r="G15" s="7">
        <v>36</v>
      </c>
      <c r="H15" s="7">
        <v>10</v>
      </c>
      <c r="I15" s="26">
        <f>C15+E15+G15</f>
        <v>164</v>
      </c>
      <c r="J15" s="26">
        <f>D15+F15+H15</f>
        <v>28</v>
      </c>
    </row>
    <row r="16" spans="1:12" x14ac:dyDescent="0.2">
      <c r="A16" s="3"/>
      <c r="B16" s="10"/>
      <c r="C16" s="9"/>
      <c r="D16" s="9"/>
      <c r="E16" s="9"/>
      <c r="F16" s="9"/>
      <c r="G16" s="9"/>
      <c r="H16" s="9"/>
      <c r="I16" s="26"/>
      <c r="J16" s="26"/>
    </row>
    <row r="17" spans="1:11" x14ac:dyDescent="0.2">
      <c r="A17" s="3" t="s">
        <v>12</v>
      </c>
      <c r="B17" s="10" t="s">
        <v>23</v>
      </c>
      <c r="C17" s="40">
        <f>[19]SIDEMEN!$E$25</f>
        <v>3480</v>
      </c>
      <c r="D17" s="5">
        <f>[20]SIDEMEN!$E$26</f>
        <v>200</v>
      </c>
      <c r="E17" s="9">
        <f>[21]SIDEMEN!$E$25</f>
        <v>3888</v>
      </c>
      <c r="F17" s="9">
        <f>[22]SIDEMEN!$E$26</f>
        <v>113</v>
      </c>
      <c r="G17" s="7">
        <f>[23]SIDEMEN!$E$25</f>
        <v>4013</v>
      </c>
      <c r="H17" s="7">
        <f>[24]SIDEMEN!$E$26</f>
        <v>217</v>
      </c>
      <c r="I17" s="26">
        <f>C17+E17+G17</f>
        <v>11381</v>
      </c>
      <c r="J17" s="26">
        <f>D17+F17+H17</f>
        <v>530</v>
      </c>
    </row>
    <row r="18" spans="1:11" x14ac:dyDescent="0.2">
      <c r="A18" s="3"/>
      <c r="B18" s="10"/>
      <c r="C18" s="9"/>
      <c r="D18" s="9"/>
      <c r="E18" s="9"/>
      <c r="F18" s="9"/>
      <c r="G18" s="9"/>
      <c r="H18" s="9"/>
      <c r="I18" s="26"/>
      <c r="J18" s="26"/>
    </row>
    <row r="19" spans="1:11" x14ac:dyDescent="0.2">
      <c r="A19" s="3" t="s">
        <v>13</v>
      </c>
      <c r="B19" s="10" t="s">
        <v>24</v>
      </c>
      <c r="C19" s="9">
        <v>0</v>
      </c>
      <c r="D19" s="9">
        <f>[20]BEBANDEM!$L$18</f>
        <v>122</v>
      </c>
      <c r="E19" s="9">
        <v>0</v>
      </c>
      <c r="F19" s="9">
        <f>[22]BEBANDEM!$L$18</f>
        <v>123</v>
      </c>
      <c r="G19" s="7">
        <v>0</v>
      </c>
      <c r="H19" s="7">
        <f>[24]BEBANDEM!$L$18</f>
        <v>92</v>
      </c>
      <c r="I19" s="42">
        <f>C19+E19+G19</f>
        <v>0</v>
      </c>
      <c r="J19" s="42">
        <f>D19+F19+H19</f>
        <v>337</v>
      </c>
    </row>
    <row r="20" spans="1:11" x14ac:dyDescent="0.2">
      <c r="A20" s="3"/>
      <c r="B20" s="10"/>
      <c r="C20" s="9"/>
      <c r="D20" s="9"/>
      <c r="E20" s="9"/>
      <c r="F20" s="9"/>
      <c r="G20" s="9"/>
      <c r="H20" s="9"/>
      <c r="I20" s="26"/>
      <c r="J20" s="26"/>
    </row>
    <row r="21" spans="1:11" x14ac:dyDescent="0.2">
      <c r="A21" s="3" t="s">
        <v>14</v>
      </c>
      <c r="B21" s="4" t="s">
        <v>25</v>
      </c>
      <c r="C21" s="9">
        <v>0</v>
      </c>
      <c r="D21" s="9">
        <v>0</v>
      </c>
      <c r="E21" s="9">
        <f>[21]SELAT!$E$20</f>
        <v>26</v>
      </c>
      <c r="F21" s="9">
        <v>0</v>
      </c>
      <c r="G21" s="7">
        <f>[23]SELAT!$E$20</f>
        <v>17</v>
      </c>
      <c r="H21" s="7">
        <v>0</v>
      </c>
      <c r="I21" s="42">
        <f>C21+E21+G21</f>
        <v>43</v>
      </c>
      <c r="J21" s="42">
        <f>D21+F21+H21</f>
        <v>0</v>
      </c>
    </row>
    <row r="22" spans="1:11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 x14ac:dyDescent="0.3">
      <c r="A24" s="18"/>
      <c r="B24" s="33" t="s">
        <v>17</v>
      </c>
      <c r="C24" s="27">
        <f>SUM(C7:C23)</f>
        <v>22399</v>
      </c>
      <c r="D24" s="27">
        <f>SUM(D7:D22)</f>
        <v>1699</v>
      </c>
      <c r="E24" s="27">
        <f>SUM(E7:E23)</f>
        <v>14256</v>
      </c>
      <c r="F24" s="27">
        <f>SUM(F7:F23)</f>
        <v>1545</v>
      </c>
      <c r="G24" s="27">
        <f>SUM(G6:G23)</f>
        <v>11041</v>
      </c>
      <c r="H24" s="27">
        <f>SUM(H6:H23)</f>
        <v>1713</v>
      </c>
      <c r="I24" s="28">
        <f>SUM(I6:I23)</f>
        <v>47696</v>
      </c>
      <c r="J24" s="28">
        <f>SUM(J6:J23)</f>
        <v>4957</v>
      </c>
      <c r="K24" s="19"/>
    </row>
    <row r="25" spans="1:11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 x14ac:dyDescent="0.2">
      <c r="A27" s="20"/>
      <c r="B27" s="34"/>
      <c r="C27" s="34"/>
      <c r="D27" s="34"/>
      <c r="E27" s="46" t="s">
        <v>15</v>
      </c>
      <c r="F27" s="46"/>
      <c r="G27" s="46"/>
      <c r="H27" s="46"/>
      <c r="I27" s="44">
        <f>SUM(I24:J24)</f>
        <v>52653</v>
      </c>
      <c r="J27" s="45"/>
    </row>
    <row r="28" spans="1:11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 x14ac:dyDescent="0.2">
      <c r="A29" s="24"/>
    </row>
    <row r="30" spans="1:11" x14ac:dyDescent="0.2">
      <c r="A30" s="24"/>
      <c r="B30" s="14"/>
    </row>
    <row r="31" spans="1:11" x14ac:dyDescent="0.2">
      <c r="A31" s="24"/>
      <c r="B31" s="14"/>
    </row>
    <row r="32" spans="1:11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triwulan 1</vt:lpstr>
      <vt:lpstr>triwulan 2</vt:lpstr>
      <vt:lpstr>triwulan 3</vt:lpstr>
      <vt:lpstr>triwulan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2022-05-17T05:10:07Z</cp:lastPrinted>
  <dcterms:created xsi:type="dcterms:W3CDTF">2018-03-07T03:54:50Z</dcterms:created>
  <dcterms:modified xsi:type="dcterms:W3CDTF">2025-07-03T00:08:34Z</dcterms:modified>
</cp:coreProperties>
</file>