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75" windowWidth="19140" windowHeight="7335" activeTab="3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24519"/>
</workbook>
</file>

<file path=xl/calcChain.xml><?xml version="1.0" encoding="utf-8"?>
<calcChain xmlns="http://schemas.openxmlformats.org/spreadsheetml/2006/main">
  <c r="F7" i="7"/>
  <c r="E7"/>
  <c r="F11"/>
  <c r="E11"/>
  <c r="H11"/>
  <c r="G11"/>
  <c r="G21" l="1"/>
  <c r="H7" l="1"/>
  <c r="G7"/>
  <c r="H15"/>
  <c r="G15"/>
  <c r="H13"/>
  <c r="G13"/>
  <c r="H17" l="1"/>
  <c r="G17"/>
  <c r="H9"/>
  <c r="G9"/>
  <c r="H19" l="1"/>
  <c r="E21" l="1"/>
  <c r="F15"/>
  <c r="E15"/>
  <c r="F9"/>
  <c r="E9"/>
  <c r="F19"/>
  <c r="F13"/>
  <c r="E13"/>
  <c r="F17"/>
  <c r="E17"/>
  <c r="C21" i="5"/>
  <c r="D17" i="1" l="1"/>
  <c r="C17"/>
  <c r="D7" i="7"/>
  <c r="C7"/>
  <c r="D17"/>
  <c r="C17"/>
  <c r="F13" i="4" l="1"/>
  <c r="E13"/>
  <c r="E21"/>
  <c r="D19" i="7" l="1"/>
  <c r="H19" i="5" l="1"/>
  <c r="F19" l="1"/>
  <c r="D19" l="1"/>
  <c r="H19" i="4" l="1"/>
  <c r="F19" l="1"/>
  <c r="D19" l="1"/>
  <c r="H19" i="1" l="1"/>
  <c r="H9" l="1"/>
  <c r="G9"/>
  <c r="D9" i="4" l="1"/>
  <c r="C9"/>
  <c r="D9" i="7" l="1"/>
  <c r="C9"/>
  <c r="H15" i="5"/>
  <c r="G15"/>
  <c r="F15" l="1"/>
  <c r="E15"/>
  <c r="D15" l="1"/>
  <c r="C15"/>
  <c r="H15" i="1" l="1"/>
  <c r="G15"/>
  <c r="C15" i="7" l="1"/>
  <c r="I15" s="1"/>
  <c r="C21"/>
  <c r="J21"/>
  <c r="I21"/>
  <c r="J19"/>
  <c r="I19"/>
  <c r="J17"/>
  <c r="I17"/>
  <c r="J15"/>
  <c r="J9"/>
  <c r="I9"/>
  <c r="J7"/>
  <c r="I7"/>
  <c r="D11"/>
  <c r="J11" s="1"/>
  <c r="C11"/>
  <c r="I11" s="1"/>
  <c r="H11" i="5" l="1"/>
  <c r="G11"/>
  <c r="F11" l="1"/>
  <c r="E11"/>
  <c r="D11" l="1"/>
  <c r="C11"/>
  <c r="H11" i="4" l="1"/>
  <c r="G11"/>
  <c r="H11" i="1" l="1"/>
  <c r="G11"/>
  <c r="D13" i="7" l="1"/>
  <c r="J13" s="1"/>
  <c r="C13"/>
  <c r="I13" s="1"/>
  <c r="H13" i="5"/>
  <c r="G13"/>
  <c r="F9" l="1"/>
  <c r="E9"/>
  <c r="G21" l="1"/>
  <c r="H17"/>
  <c r="G17"/>
  <c r="H9"/>
  <c r="G9"/>
  <c r="H7"/>
  <c r="G7"/>
  <c r="J19"/>
  <c r="I19"/>
  <c r="J15"/>
  <c r="I15"/>
  <c r="J11"/>
  <c r="I11"/>
  <c r="F7"/>
  <c r="E7"/>
  <c r="F17"/>
  <c r="E17"/>
  <c r="F21"/>
  <c r="E21"/>
  <c r="I21" s="1"/>
  <c r="F13"/>
  <c r="E13"/>
  <c r="J21" l="1"/>
  <c r="D9"/>
  <c r="J9" s="1"/>
  <c r="C9"/>
  <c r="I9" s="1"/>
  <c r="F9" i="4"/>
  <c r="H9" l="1"/>
  <c r="G9"/>
  <c r="D13" i="5" l="1"/>
  <c r="J13" s="1"/>
  <c r="C13"/>
  <c r="I13" s="1"/>
  <c r="D7"/>
  <c r="J7" s="1"/>
  <c r="C7"/>
  <c r="I7" s="1"/>
  <c r="D17" l="1"/>
  <c r="J17" s="1"/>
  <c r="C17"/>
  <c r="I17" s="1"/>
  <c r="H7" i="4"/>
  <c r="G7"/>
  <c r="F17"/>
  <c r="E17"/>
  <c r="H17"/>
  <c r="G17"/>
  <c r="J19"/>
  <c r="I19"/>
  <c r="F15"/>
  <c r="E15"/>
  <c r="H15"/>
  <c r="G15"/>
  <c r="H21"/>
  <c r="J21" s="1"/>
  <c r="G21"/>
  <c r="H13"/>
  <c r="G13"/>
  <c r="D15"/>
  <c r="C15"/>
  <c r="D7"/>
  <c r="C7"/>
  <c r="J15" l="1"/>
  <c r="I15"/>
  <c r="E9"/>
  <c r="I9" s="1"/>
  <c r="J9"/>
  <c r="D11" l="1"/>
  <c r="C11"/>
  <c r="F11" l="1"/>
  <c r="E11"/>
  <c r="I11" s="1"/>
  <c r="F7"/>
  <c r="J7" s="1"/>
  <c r="E7"/>
  <c r="I7" s="1"/>
  <c r="C21"/>
  <c r="I21" s="1"/>
  <c r="D13"/>
  <c r="J11" s="1"/>
  <c r="C13"/>
  <c r="I13" s="1"/>
  <c r="D17"/>
  <c r="J17" s="1"/>
  <c r="J13" l="1"/>
  <c r="C17"/>
  <c r="I17" s="1"/>
  <c r="H13" i="1"/>
  <c r="G13"/>
  <c r="H17" l="1"/>
  <c r="G17"/>
  <c r="H7"/>
  <c r="G7"/>
  <c r="G21"/>
  <c r="F9" l="1"/>
  <c r="E9"/>
  <c r="F17"/>
  <c r="E17"/>
  <c r="J13"/>
  <c r="E13"/>
  <c r="F15"/>
  <c r="E15"/>
  <c r="F21"/>
  <c r="E21"/>
  <c r="F19"/>
  <c r="E19"/>
  <c r="F11" l="1"/>
  <c r="E11"/>
  <c r="D19" l="1"/>
  <c r="J19" s="1"/>
  <c r="C19"/>
  <c r="I19" s="1"/>
  <c r="I17" l="1"/>
  <c r="D11"/>
  <c r="J11" s="1"/>
  <c r="C11"/>
  <c r="I11" s="1"/>
  <c r="F7" l="1"/>
  <c r="E7"/>
  <c r="D21"/>
  <c r="J21" s="1"/>
  <c r="C21"/>
  <c r="I21" s="1"/>
  <c r="C15" l="1"/>
  <c r="I15" s="1"/>
  <c r="D9"/>
  <c r="J9" s="1"/>
  <c r="C9"/>
  <c r="I9" s="1"/>
  <c r="D7"/>
  <c r="J7" s="1"/>
  <c r="C7"/>
  <c r="I7" s="1"/>
  <c r="D15" l="1"/>
  <c r="J15" s="1"/>
  <c r="C13"/>
  <c r="I13" s="1"/>
  <c r="I24" l="1"/>
  <c r="I24" i="5" l="1"/>
  <c r="J24" l="1"/>
  <c r="I24" i="4" l="1"/>
  <c r="H24" l="1"/>
  <c r="G24"/>
  <c r="F24"/>
  <c r="E24"/>
  <c r="C24"/>
  <c r="J24" i="7" l="1"/>
  <c r="H24"/>
  <c r="G24"/>
  <c r="F24"/>
  <c r="D24"/>
  <c r="C24"/>
  <c r="I27" i="5"/>
  <c r="H24"/>
  <c r="G24"/>
  <c r="F24"/>
  <c r="E24"/>
  <c r="D24"/>
  <c r="C24"/>
  <c r="H24" i="1" l="1"/>
  <c r="G24"/>
  <c r="F24"/>
  <c r="E24"/>
  <c r="C24"/>
  <c r="I24" i="7" l="1"/>
  <c r="I27" s="1"/>
  <c r="E24"/>
  <c r="J17" i="1" l="1"/>
  <c r="J24" s="1"/>
  <c r="I27" s="1"/>
  <c r="D24"/>
  <c r="J24" i="4" l="1"/>
  <c r="I27" s="1"/>
  <c r="D24"/>
</calcChain>
</file>

<file path=xl/sharedStrings.xml><?xml version="1.0" encoding="utf-8"?>
<sst xmlns="http://schemas.openxmlformats.org/spreadsheetml/2006/main" count="141" uniqueCount="42">
  <si>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</si>
  <si>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</si>
  <si>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</si>
  <si>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</si>
  <si>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</si>
  <si>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</si>
  <si>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</si>
  <si>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</si>
  <si>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</si>
  <si>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</si>
  <si>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</si>
  <si>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</si>
  <si>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</si>
  <si>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</si>
  <si>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</si>
  <si>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</si>
  <si>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</si>
  <si>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</si>
  <si>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</si>
  <si>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</si>
  <si>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</si>
  <si>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</si>
  <si>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</si>
  <si>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</si>
  <si>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</si>
  <si>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</si>
  <si>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</si>
  <si>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</si>
  <si>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</si>
  <si>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</si>
  <si>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</si>
  <si>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</si>
  <si>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</si>
  <si>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</si>
  <si>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</si>
  <si>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</si>
  <si>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>Yang Terlaporkan Per Triwulan I</t>
  </si>
  <si>
    <t>Yang Terlaporkan Per Triwulan II</t>
  </si>
  <si>
    <t>Yang Terlaporkan Per Triwulan III</t>
  </si>
  <si>
    <t>Yang Terlaporkan Per Triwulan IV</t>
  </si>
  <si>
    <t>DATA KUNJUNGAN WISATAWAN MENGINAP DI KAB. KARANGASEM TAHUN 2023</t>
  </si>
  <si>
    <t xml:space="preserve">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</si>
</sst>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64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164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64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e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N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N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L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L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GUSTU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GUSTU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SEPTEMBE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SEPTEMB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OKTO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OKTOBE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NOPEMBE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NOPEMBE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DESEMBE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DESEMB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FEBRUA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FEBRU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ar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MAR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p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APRI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ME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922</v>
          </cell>
        </row>
      </sheetData>
      <sheetData sheetId="1">
        <row r="66">
          <cell r="D66">
            <v>511</v>
          </cell>
        </row>
      </sheetData>
      <sheetData sheetId="2">
        <row r="40">
          <cell r="E40">
            <v>734</v>
          </cell>
        </row>
      </sheetData>
      <sheetData sheetId="3">
        <row r="142">
          <cell r="E142">
            <v>1465</v>
          </cell>
        </row>
      </sheetData>
      <sheetData sheetId="4">
        <row r="14">
          <cell r="L14">
            <v>19</v>
          </cell>
        </row>
      </sheetData>
      <sheetData sheetId="5">
        <row r="19">
          <cell r="E19">
            <v>224</v>
          </cell>
        </row>
      </sheetData>
      <sheetData sheetId="6">
        <row r="21">
          <cell r="L21">
            <v>2039</v>
          </cell>
        </row>
      </sheetData>
      <sheetData sheetId="7">
        <row r="18">
          <cell r="E18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231</v>
          </cell>
        </row>
      </sheetData>
      <sheetData sheetId="1">
        <row r="68">
          <cell r="E68">
            <v>352</v>
          </cell>
        </row>
      </sheetData>
      <sheetData sheetId="2">
        <row r="42">
          <cell r="E42">
            <v>434</v>
          </cell>
        </row>
      </sheetData>
      <sheetData sheetId="3">
        <row r="143">
          <cell r="E143">
            <v>198</v>
          </cell>
        </row>
      </sheetData>
      <sheetData sheetId="4">
        <row r="13">
          <cell r="L13">
            <v>20</v>
          </cell>
        </row>
      </sheetData>
      <sheetData sheetId="5" refreshError="1"/>
      <sheetData sheetId="6">
        <row r="22">
          <cell r="J22">
            <v>99</v>
          </cell>
        </row>
      </sheetData>
      <sheetData sheetId="7">
        <row r="18">
          <cell r="L18">
            <v>124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2696</v>
          </cell>
        </row>
      </sheetData>
      <sheetData sheetId="1">
        <row r="68">
          <cell r="E68">
            <v>715</v>
          </cell>
        </row>
      </sheetData>
      <sheetData sheetId="2">
        <row r="42">
          <cell r="E42">
            <v>2871</v>
          </cell>
        </row>
      </sheetData>
      <sheetData sheetId="3">
        <row r="117">
          <cell r="E117">
            <v>44</v>
          </cell>
        </row>
      </sheetData>
      <sheetData sheetId="4">
        <row r="16">
          <cell r="E16">
            <v>81</v>
          </cell>
        </row>
      </sheetData>
      <sheetData sheetId="5">
        <row r="20">
          <cell r="L20">
            <v>65</v>
          </cell>
        </row>
      </sheetData>
      <sheetData sheetId="6">
        <row r="23">
          <cell r="J23">
            <v>2500</v>
          </cell>
        </row>
      </sheetData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301</v>
          </cell>
        </row>
      </sheetData>
      <sheetData sheetId="1">
        <row r="68">
          <cell r="E68">
            <v>409</v>
          </cell>
        </row>
      </sheetData>
      <sheetData sheetId="2">
        <row r="42">
          <cell r="E42">
            <v>483</v>
          </cell>
        </row>
      </sheetData>
      <sheetData sheetId="3">
        <row r="118">
          <cell r="E118">
            <v>6</v>
          </cell>
        </row>
      </sheetData>
      <sheetData sheetId="4">
        <row r="15">
          <cell r="E15">
            <v>34</v>
          </cell>
        </row>
      </sheetData>
      <sheetData sheetId="5">
        <row r="20">
          <cell r="L20">
            <v>0</v>
          </cell>
        </row>
      </sheetData>
      <sheetData sheetId="6">
        <row r="23">
          <cell r="J23">
            <v>30</v>
          </cell>
        </row>
      </sheetData>
      <sheetData sheetId="7">
        <row r="18">
          <cell r="L18">
            <v>98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3526</v>
          </cell>
        </row>
      </sheetData>
      <sheetData sheetId="1">
        <row r="68">
          <cell r="E68">
            <v>630</v>
          </cell>
        </row>
      </sheetData>
      <sheetData sheetId="2">
        <row r="41">
          <cell r="E41">
            <v>3859</v>
          </cell>
        </row>
      </sheetData>
      <sheetData sheetId="3">
        <row r="117">
          <cell r="E117">
            <v>45</v>
          </cell>
        </row>
      </sheetData>
      <sheetData sheetId="4">
        <row r="14">
          <cell r="L14">
            <v>76</v>
          </cell>
        </row>
      </sheetData>
      <sheetData sheetId="5">
        <row r="20">
          <cell r="L20">
            <v>64</v>
          </cell>
        </row>
      </sheetData>
      <sheetData sheetId="6">
        <row r="23">
          <cell r="J23">
            <v>2753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303</v>
          </cell>
        </row>
      </sheetData>
      <sheetData sheetId="1">
        <row r="68">
          <cell r="E68">
            <v>386</v>
          </cell>
        </row>
      </sheetData>
      <sheetData sheetId="2">
        <row r="42">
          <cell r="E42">
            <v>408</v>
          </cell>
        </row>
      </sheetData>
      <sheetData sheetId="3">
        <row r="118">
          <cell r="E118">
            <v>6</v>
          </cell>
        </row>
      </sheetData>
      <sheetData sheetId="4">
        <row r="13">
          <cell r="L13">
            <v>2</v>
          </cell>
        </row>
      </sheetData>
      <sheetData sheetId="5" refreshError="1"/>
      <sheetData sheetId="6">
        <row r="23">
          <cell r="J23">
            <v>29</v>
          </cell>
        </row>
      </sheetData>
      <sheetData sheetId="7">
        <row r="18">
          <cell r="L18">
            <v>112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5774</v>
          </cell>
        </row>
      </sheetData>
      <sheetData sheetId="1">
        <row r="68">
          <cell r="E68">
            <v>773</v>
          </cell>
        </row>
      </sheetData>
      <sheetData sheetId="2">
        <row r="43">
          <cell r="E43">
            <v>3778</v>
          </cell>
        </row>
      </sheetData>
      <sheetData sheetId="3">
        <row r="117">
          <cell r="E117">
            <v>45</v>
          </cell>
        </row>
      </sheetData>
      <sheetData sheetId="4">
        <row r="14">
          <cell r="L14">
            <v>36</v>
          </cell>
        </row>
      </sheetData>
      <sheetData sheetId="5">
        <row r="20">
          <cell r="E20">
            <v>61</v>
          </cell>
        </row>
      </sheetData>
      <sheetData sheetId="6">
        <row r="24">
          <cell r="J24">
            <v>3022</v>
          </cell>
        </row>
      </sheetData>
      <sheetData sheetId="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549</v>
          </cell>
        </row>
      </sheetData>
      <sheetData sheetId="1">
        <row r="68">
          <cell r="E68">
            <v>530</v>
          </cell>
        </row>
      </sheetData>
      <sheetData sheetId="2">
        <row r="44">
          <cell r="E44">
            <v>210</v>
          </cell>
        </row>
      </sheetData>
      <sheetData sheetId="3">
        <row r="118">
          <cell r="E118">
            <v>6</v>
          </cell>
        </row>
      </sheetData>
      <sheetData sheetId="4">
        <row r="13">
          <cell r="L13">
            <v>2</v>
          </cell>
        </row>
      </sheetData>
      <sheetData sheetId="5">
        <row r="19">
          <cell r="E19">
            <v>0</v>
          </cell>
        </row>
      </sheetData>
      <sheetData sheetId="6">
        <row r="24">
          <cell r="J24">
            <v>253</v>
          </cell>
        </row>
      </sheetData>
      <sheetData sheetId="7">
        <row r="18">
          <cell r="L18">
            <v>121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3107</v>
          </cell>
        </row>
      </sheetData>
      <sheetData sheetId="1">
        <row r="68">
          <cell r="E68">
            <v>711</v>
          </cell>
        </row>
      </sheetData>
      <sheetData sheetId="2">
        <row r="44">
          <cell r="E44">
            <v>3547</v>
          </cell>
        </row>
      </sheetData>
      <sheetData sheetId="3">
        <row r="118">
          <cell r="E118">
            <v>106</v>
          </cell>
        </row>
      </sheetData>
      <sheetData sheetId="4">
        <row r="15">
          <cell r="L15">
            <v>12</v>
          </cell>
        </row>
      </sheetData>
      <sheetData sheetId="5">
        <row r="20">
          <cell r="E20">
            <v>61</v>
          </cell>
        </row>
      </sheetData>
      <sheetData sheetId="6">
        <row r="25">
          <cell r="E25">
            <v>2980</v>
          </cell>
        </row>
      </sheetData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471</v>
          </cell>
        </row>
      </sheetData>
      <sheetData sheetId="1">
        <row r="68">
          <cell r="E68">
            <v>534</v>
          </cell>
        </row>
      </sheetData>
      <sheetData sheetId="2">
        <row r="43">
          <cell r="E43">
            <v>243</v>
          </cell>
        </row>
      </sheetData>
      <sheetData sheetId="3">
        <row r="118">
          <cell r="E118">
            <v>7</v>
          </cell>
        </row>
      </sheetData>
      <sheetData sheetId="4">
        <row r="15">
          <cell r="L15">
            <v>4</v>
          </cell>
        </row>
      </sheetData>
      <sheetData sheetId="5" refreshError="1"/>
      <sheetData sheetId="6">
        <row r="25">
          <cell r="E25">
            <v>285</v>
          </cell>
        </row>
      </sheetData>
      <sheetData sheetId="7">
        <row r="18">
          <cell r="L18">
            <v>126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3130</v>
          </cell>
        </row>
      </sheetData>
      <sheetData sheetId="1">
        <row r="68">
          <cell r="E68">
            <v>661</v>
          </cell>
        </row>
      </sheetData>
      <sheetData sheetId="2">
        <row r="50">
          <cell r="E50">
            <v>3016</v>
          </cell>
        </row>
      </sheetData>
      <sheetData sheetId="3">
        <row r="118">
          <cell r="E118">
            <v>100</v>
          </cell>
        </row>
      </sheetData>
      <sheetData sheetId="4">
        <row r="15">
          <cell r="L15">
            <v>14</v>
          </cell>
        </row>
      </sheetData>
      <sheetData sheetId="5">
        <row r="20">
          <cell r="L20">
            <v>60</v>
          </cell>
        </row>
      </sheetData>
      <sheetData sheetId="6">
        <row r="25">
          <cell r="J25">
            <v>3054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>
        <row r="66">
          <cell r="D66">
            <v>109</v>
          </cell>
        </row>
      </sheetData>
      <sheetData sheetId="2">
        <row r="40">
          <cell r="E40">
            <v>197</v>
          </cell>
        </row>
      </sheetData>
      <sheetData sheetId="3">
        <row r="143">
          <cell r="E143">
            <v>199</v>
          </cell>
        </row>
      </sheetData>
      <sheetData sheetId="4">
        <row r="13">
          <cell r="L13">
            <v>0</v>
          </cell>
        </row>
      </sheetData>
      <sheetData sheetId="5">
        <row r="19">
          <cell r="E19">
            <v>4</v>
          </cell>
        </row>
      </sheetData>
      <sheetData sheetId="6">
        <row r="21">
          <cell r="L21">
            <v>99</v>
          </cell>
        </row>
      </sheetData>
      <sheetData sheetId="7">
        <row r="18">
          <cell r="E18">
            <v>82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359</v>
          </cell>
        </row>
      </sheetData>
      <sheetData sheetId="1">
        <row r="68">
          <cell r="E68">
            <v>576</v>
          </cell>
        </row>
      </sheetData>
      <sheetData sheetId="2">
        <row r="47">
          <cell r="E47">
            <v>231</v>
          </cell>
        </row>
      </sheetData>
      <sheetData sheetId="3">
        <row r="118">
          <cell r="E118">
            <v>4</v>
          </cell>
        </row>
      </sheetData>
      <sheetData sheetId="4" refreshError="1"/>
      <sheetData sheetId="5" refreshError="1"/>
      <sheetData sheetId="6">
        <row r="25">
          <cell r="J25">
            <v>150</v>
          </cell>
        </row>
      </sheetData>
      <sheetData sheetId="7">
        <row r="18">
          <cell r="L18">
            <v>122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2126</v>
          </cell>
        </row>
      </sheetData>
      <sheetData sheetId="1">
        <row r="69">
          <cell r="E69">
            <v>784</v>
          </cell>
        </row>
      </sheetData>
      <sheetData sheetId="2">
        <row r="51">
          <cell r="E51">
            <v>1872</v>
          </cell>
        </row>
      </sheetData>
      <sheetData sheetId="3">
        <row r="118">
          <cell r="E118">
            <v>106</v>
          </cell>
        </row>
      </sheetData>
      <sheetData sheetId="4">
        <row r="15">
          <cell r="L15">
            <v>20</v>
          </cell>
        </row>
      </sheetData>
      <sheetData sheetId="5">
        <row r="20">
          <cell r="E20">
            <v>60</v>
          </cell>
        </row>
      </sheetData>
      <sheetData sheetId="6">
        <row r="25">
          <cell r="J25">
            <v>2360</v>
          </cell>
        </row>
      </sheetData>
      <sheetData sheetId="7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202</v>
          </cell>
        </row>
      </sheetData>
      <sheetData sheetId="1">
        <row r="69">
          <cell r="E69">
            <v>737</v>
          </cell>
        </row>
      </sheetData>
      <sheetData sheetId="2">
        <row r="48">
          <cell r="E48">
            <v>279</v>
          </cell>
        </row>
      </sheetData>
      <sheetData sheetId="3">
        <row r="118">
          <cell r="E118">
            <v>7</v>
          </cell>
        </row>
      </sheetData>
      <sheetData sheetId="4">
        <row r="15">
          <cell r="L15">
            <v>6</v>
          </cell>
        </row>
      </sheetData>
      <sheetData sheetId="5"/>
      <sheetData sheetId="6">
        <row r="25">
          <cell r="J25">
            <v>150</v>
          </cell>
        </row>
      </sheetData>
      <sheetData sheetId="7">
        <row r="18">
          <cell r="L18">
            <v>91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1691</v>
          </cell>
        </row>
      </sheetData>
      <sheetData sheetId="1">
        <row r="69">
          <cell r="E69">
            <v>1003</v>
          </cell>
        </row>
      </sheetData>
      <sheetData sheetId="2">
        <row r="51">
          <cell r="E51">
            <v>1663</v>
          </cell>
        </row>
      </sheetData>
      <sheetData sheetId="3">
        <row r="118">
          <cell r="E118">
            <v>44</v>
          </cell>
        </row>
      </sheetData>
      <sheetData sheetId="4">
        <row r="15">
          <cell r="L15">
            <v>18</v>
          </cell>
        </row>
      </sheetData>
      <sheetData sheetId="5">
        <row r="20">
          <cell r="E20">
            <v>60</v>
          </cell>
        </row>
      </sheetData>
      <sheetData sheetId="6">
        <row r="26">
          <cell r="E26">
            <v>1413</v>
          </cell>
        </row>
      </sheetData>
      <sheetData sheetId="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201</v>
          </cell>
        </row>
      </sheetData>
      <sheetData sheetId="1">
        <row r="69">
          <cell r="E69">
            <v>921</v>
          </cell>
        </row>
      </sheetData>
      <sheetData sheetId="2">
        <row r="48">
          <cell r="E48">
            <v>590</v>
          </cell>
        </row>
      </sheetData>
      <sheetData sheetId="3">
        <row r="118">
          <cell r="E118">
            <v>6</v>
          </cell>
        </row>
      </sheetData>
      <sheetData sheetId="4">
        <row r="15">
          <cell r="L15">
            <v>20</v>
          </cell>
        </row>
      </sheetData>
      <sheetData sheetId="5" refreshError="1"/>
      <sheetData sheetId="6">
        <row r="26">
          <cell r="E26">
            <v>209</v>
          </cell>
        </row>
      </sheetData>
      <sheetData sheetId="7">
        <row r="18">
          <cell r="L18">
            <v>118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639</v>
          </cell>
        </row>
      </sheetData>
      <sheetData sheetId="1">
        <row r="68">
          <cell r="E68">
            <v>428</v>
          </cell>
        </row>
      </sheetData>
      <sheetData sheetId="2">
        <row r="41">
          <cell r="E41">
            <v>49</v>
          </cell>
        </row>
      </sheetData>
      <sheetData sheetId="3">
        <row r="143">
          <cell r="E143">
            <v>1735</v>
          </cell>
        </row>
      </sheetData>
      <sheetData sheetId="4">
        <row r="12">
          <cell r="E12">
            <v>2</v>
          </cell>
        </row>
      </sheetData>
      <sheetData sheetId="5">
        <row r="19">
          <cell r="E19">
            <v>190</v>
          </cell>
        </row>
      </sheetData>
      <sheetData sheetId="6">
        <row r="39">
          <cell r="G39">
            <v>623</v>
          </cell>
        </row>
      </sheetData>
      <sheetData sheetId="7">
        <row r="18">
          <cell r="E1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>
        <row r="68">
          <cell r="E68">
            <v>328</v>
          </cell>
        </row>
      </sheetData>
      <sheetData sheetId="2">
        <row r="41">
          <cell r="E41">
            <v>3</v>
          </cell>
        </row>
      </sheetData>
      <sheetData sheetId="3">
        <row r="143">
          <cell r="E143">
            <v>199</v>
          </cell>
        </row>
      </sheetData>
      <sheetData sheetId="4">
        <row r="12">
          <cell r="E12">
            <v>0</v>
          </cell>
        </row>
      </sheetData>
      <sheetData sheetId="5">
        <row r="19">
          <cell r="E19">
            <v>1</v>
          </cell>
        </row>
      </sheetData>
      <sheetData sheetId="6">
        <row r="39">
          <cell r="G39">
            <v>623</v>
          </cell>
        </row>
      </sheetData>
      <sheetData sheetId="7">
        <row r="18">
          <cell r="E18">
            <v>122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3214</v>
          </cell>
        </row>
      </sheetData>
      <sheetData sheetId="1">
        <row r="68">
          <cell r="E68">
            <v>380</v>
          </cell>
        </row>
      </sheetData>
      <sheetData sheetId="2">
        <row r="43">
          <cell r="E43">
            <v>1625</v>
          </cell>
        </row>
      </sheetData>
      <sheetData sheetId="3">
        <row r="118">
          <cell r="E118">
            <v>44</v>
          </cell>
        </row>
      </sheetData>
      <sheetData sheetId="4">
        <row r="15">
          <cell r="L15">
            <v>16</v>
          </cell>
        </row>
      </sheetData>
      <sheetData sheetId="5">
        <row r="20">
          <cell r="E20">
            <v>94</v>
          </cell>
        </row>
      </sheetData>
      <sheetData sheetId="6">
        <row r="21">
          <cell r="J21">
            <v>1353</v>
          </cell>
        </row>
      </sheetData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237</v>
          </cell>
        </row>
      </sheetData>
      <sheetData sheetId="1">
        <row r="68">
          <cell r="E68">
            <v>320</v>
          </cell>
        </row>
      </sheetData>
      <sheetData sheetId="2">
        <row r="42">
          <cell r="E42">
            <v>363</v>
          </cell>
        </row>
      </sheetData>
      <sheetData sheetId="3">
        <row r="118">
          <cell r="E118">
            <v>6</v>
          </cell>
        </row>
      </sheetData>
      <sheetData sheetId="4">
        <row r="12">
          <cell r="L12">
            <v>4</v>
          </cell>
        </row>
      </sheetData>
      <sheetData sheetId="5" refreshError="1"/>
      <sheetData sheetId="6">
        <row r="21">
          <cell r="J21">
            <v>54</v>
          </cell>
        </row>
      </sheetData>
      <sheetData sheetId="7">
        <row r="18">
          <cell r="L18">
            <v>87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3573</v>
          </cell>
        </row>
      </sheetData>
      <sheetData sheetId="1">
        <row r="68">
          <cell r="E68">
            <v>416</v>
          </cell>
        </row>
      </sheetData>
      <sheetData sheetId="2">
        <row r="45">
          <cell r="E45">
            <v>2302</v>
          </cell>
        </row>
      </sheetData>
      <sheetData sheetId="3">
        <row r="143">
          <cell r="E143">
            <v>1717</v>
          </cell>
        </row>
      </sheetData>
      <sheetData sheetId="4">
        <row r="15">
          <cell r="E15">
            <v>133</v>
          </cell>
        </row>
      </sheetData>
      <sheetData sheetId="5">
        <row r="20">
          <cell r="E20">
            <v>91</v>
          </cell>
        </row>
      </sheetData>
      <sheetData sheetId="6">
        <row r="21">
          <cell r="J21">
            <v>2095</v>
          </cell>
        </row>
      </sheetData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211</v>
          </cell>
        </row>
      </sheetData>
      <sheetData sheetId="1">
        <row r="68">
          <cell r="E68">
            <v>331</v>
          </cell>
        </row>
      </sheetData>
      <sheetData sheetId="2">
        <row r="43">
          <cell r="E43">
            <v>471</v>
          </cell>
        </row>
      </sheetData>
      <sheetData sheetId="3">
        <row r="143">
          <cell r="E143">
            <v>197</v>
          </cell>
        </row>
      </sheetData>
      <sheetData sheetId="4">
        <row r="15">
          <cell r="E15">
            <v>2</v>
          </cell>
        </row>
      </sheetData>
      <sheetData sheetId="5" refreshError="1"/>
      <sheetData sheetId="6">
        <row r="21">
          <cell r="J21">
            <v>99</v>
          </cell>
        </row>
      </sheetData>
      <sheetData sheetId="7">
        <row r="18">
          <cell r="L18">
            <v>94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3046</v>
          </cell>
        </row>
      </sheetData>
      <sheetData sheetId="1">
        <row r="68">
          <cell r="E68">
            <v>811</v>
          </cell>
        </row>
      </sheetData>
      <sheetData sheetId="2">
        <row r="42">
          <cell r="E42">
            <v>2462</v>
          </cell>
        </row>
      </sheetData>
      <sheetData sheetId="3">
        <row r="142">
          <cell r="E142">
            <v>1425</v>
          </cell>
        </row>
      </sheetData>
      <sheetData sheetId="4">
        <row r="14">
          <cell r="L14">
            <v>76</v>
          </cell>
        </row>
      </sheetData>
      <sheetData sheetId="5">
        <row r="20">
          <cell r="L20">
            <v>91</v>
          </cell>
        </row>
      </sheetData>
      <sheetData sheetId="6">
        <row r="22">
          <cell r="J22">
            <v>2192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workbookViewId="0">
      <selection activeCell="A4" sqref="A4:J28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ht="15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</row>
    <row r="4" spans="1:12" ht="16.5">
      <c r="A4" s="48" t="s">
        <v>0</v>
      </c>
      <c r="B4" s="50" t="s">
        <v>35</v>
      </c>
      <c r="C4" s="47" t="s">
        <v>1</v>
      </c>
      <c r="D4" s="47"/>
      <c r="E4" s="47" t="s">
        <v>2</v>
      </c>
      <c r="F4" s="47"/>
      <c r="G4" s="47" t="s">
        <v>3</v>
      </c>
      <c r="H4" s="47"/>
      <c r="I4" s="47" t="s">
        <v>4</v>
      </c>
      <c r="J4" s="47"/>
    </row>
    <row r="5" spans="1:12" ht="16.5">
      <c r="A5" s="49"/>
      <c r="B5" s="51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18</v>
      </c>
      <c r="C7" s="5">
        <f>[1]KARANGASEM!$D$66</f>
        <v>511</v>
      </c>
      <c r="D7" s="6">
        <f>[2]KARANGASEM!$D$66</f>
        <v>109</v>
      </c>
      <c r="E7" s="7">
        <f>[3]KARANGASEM!$E$68</f>
        <v>428</v>
      </c>
      <c r="F7" s="8">
        <f>[4]KARANGASEM!$E$68</f>
        <v>328</v>
      </c>
      <c r="G7" s="9">
        <f>[5]KARANGASEM!$E$68</f>
        <v>380</v>
      </c>
      <c r="H7" s="9">
        <f>[6]KARANGASEM!$E$68</f>
        <v>320</v>
      </c>
      <c r="I7" s="26">
        <f>C7+E7+G7</f>
        <v>1319</v>
      </c>
      <c r="J7" s="26">
        <f>D7+F7+H7</f>
        <v>757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19</v>
      </c>
      <c r="C9" s="7">
        <f>[1]MANGGIS!$E$40</f>
        <v>734</v>
      </c>
      <c r="D9" s="7">
        <f>[2]MANGGIS!$E$40</f>
        <v>197</v>
      </c>
      <c r="E9" s="9">
        <f>[3]MANGGIS!$E$41</f>
        <v>49</v>
      </c>
      <c r="F9" s="7">
        <f>[4]MANGGIS!$E$41</f>
        <v>3</v>
      </c>
      <c r="G9" s="7">
        <f>[5]MANGGIS!$E$43</f>
        <v>1625</v>
      </c>
      <c r="H9" s="7">
        <f>[6]MANGGIS!$E$42</f>
        <v>363</v>
      </c>
      <c r="I9" s="26">
        <f>C9+E9+G9</f>
        <v>2408</v>
      </c>
      <c r="J9" s="26">
        <f>D9+F9+H9</f>
        <v>563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20</v>
      </c>
      <c r="C11" s="9">
        <f>[1]ABANG!$E$142</f>
        <v>1465</v>
      </c>
      <c r="D11" s="9">
        <f>[2]ABANG!$E$143</f>
        <v>199</v>
      </c>
      <c r="E11" s="9">
        <f>[3]ABANG!$E$143</f>
        <v>1735</v>
      </c>
      <c r="F11" s="7">
        <f>[4]ABANG!$E$143</f>
        <v>199</v>
      </c>
      <c r="G11" s="9">
        <f>[5]ABANG!$E$118</f>
        <v>44</v>
      </c>
      <c r="H11" s="7">
        <f>[6]ABANG!$E$118</f>
        <v>6</v>
      </c>
      <c r="I11" s="26">
        <f>C11+E11+G11</f>
        <v>3244</v>
      </c>
      <c r="J11" s="26">
        <f>D11+F11+H11</f>
        <v>404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21</v>
      </c>
      <c r="C13" s="7">
        <f>[1]KUBU!$M$15</f>
        <v>922</v>
      </c>
      <c r="D13" s="9">
        <v>0</v>
      </c>
      <c r="E13" s="9">
        <f>[3]KUBU!$M$15</f>
        <v>639</v>
      </c>
      <c r="F13" s="9">
        <v>0</v>
      </c>
      <c r="G13" s="7">
        <f>[5]KUBU!$M$15</f>
        <v>3214</v>
      </c>
      <c r="H13" s="9">
        <f>[6]KUBU!$L$15</f>
        <v>237</v>
      </c>
      <c r="I13" s="26">
        <f>C13+E13+G13</f>
        <v>4775</v>
      </c>
      <c r="J13" s="26">
        <f>D13+F13+H13</f>
        <v>237</v>
      </c>
      <c r="L13" s="1" t="s">
        <v>16</v>
      </c>
    </row>
    <row r="14" spans="1:1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>
      <c r="A15" s="3" t="s">
        <v>11</v>
      </c>
      <c r="B15" s="10" t="s">
        <v>22</v>
      </c>
      <c r="C15" s="7">
        <f>[1]RENDANG!$L$14</f>
        <v>19</v>
      </c>
      <c r="D15" s="7">
        <f>[2]RENDANG!$L$13</f>
        <v>0</v>
      </c>
      <c r="E15" s="7">
        <f>[3]RENDANG!$E$12</f>
        <v>2</v>
      </c>
      <c r="F15" s="7">
        <f>[4]RENDANG!$E$12</f>
        <v>0</v>
      </c>
      <c r="G15" s="7">
        <f>[5]RENDANG!$L$15</f>
        <v>16</v>
      </c>
      <c r="H15" s="7">
        <f>[6]RENDANG!$L$12</f>
        <v>4</v>
      </c>
      <c r="I15" s="26">
        <f>C15+E15+G15</f>
        <v>37</v>
      </c>
      <c r="J15" s="26">
        <f>D15+F15+H15</f>
        <v>4</v>
      </c>
    </row>
    <row r="16" spans="1:1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4">
      <c r="A17" s="3" t="s">
        <v>12</v>
      </c>
      <c r="B17" s="10" t="s">
        <v>23</v>
      </c>
      <c r="C17" s="5">
        <f>[1]SIDEMEN!$L$21</f>
        <v>2039</v>
      </c>
      <c r="D17" s="9">
        <f>[2]SIDEMEN!$L$21</f>
        <v>99</v>
      </c>
      <c r="E17" s="7">
        <f>[3]SIDEMEN!$G$39</f>
        <v>623</v>
      </c>
      <c r="F17" s="7">
        <f>[4]SIDEMEN!$G$39</f>
        <v>623</v>
      </c>
      <c r="G17" s="7">
        <f>[5]SIDEMEN!$J$21</f>
        <v>1353</v>
      </c>
      <c r="H17" s="7">
        <f>[6]SIDEMEN!$J$21</f>
        <v>54</v>
      </c>
      <c r="I17" s="26">
        <f>C17+E17+G17</f>
        <v>4015</v>
      </c>
      <c r="J17" s="26">
        <f>D17+F17+H17</f>
        <v>776</v>
      </c>
    </row>
    <row r="18" spans="1:14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4">
      <c r="A19" s="3" t="s">
        <v>13</v>
      </c>
      <c r="B19" s="10" t="s">
        <v>24</v>
      </c>
      <c r="C19" s="9">
        <f>[1]BEBANDEM!$E$18</f>
        <v>0</v>
      </c>
      <c r="D19" s="9">
        <f>[2]BEBANDEM!$E$18</f>
        <v>82</v>
      </c>
      <c r="E19" s="9">
        <f>[3]BEBANDEM!$E$18</f>
        <v>0</v>
      </c>
      <c r="F19" s="9">
        <f>[4]BEBANDEM!$E$18</f>
        <v>122</v>
      </c>
      <c r="G19" s="9">
        <v>0</v>
      </c>
      <c r="H19" s="9">
        <f>[6]BEBANDEM!$L$18</f>
        <v>87</v>
      </c>
      <c r="I19" s="26">
        <f>C19+E19+G19</f>
        <v>0</v>
      </c>
      <c r="J19" s="26">
        <f>D19+F19+H19</f>
        <v>291</v>
      </c>
    </row>
    <row r="20" spans="1:14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4">
      <c r="A21" s="3" t="s">
        <v>14</v>
      </c>
      <c r="B21" s="4" t="s">
        <v>25</v>
      </c>
      <c r="C21" s="9">
        <f>[1]SELAT!$E$19</f>
        <v>224</v>
      </c>
      <c r="D21" s="9">
        <f>[2]selat!$E$19</f>
        <v>4</v>
      </c>
      <c r="E21" s="9">
        <f>[3]SELAT!$E$19</f>
        <v>190</v>
      </c>
      <c r="F21" s="9">
        <f>[4]SELAT!$E$19</f>
        <v>1</v>
      </c>
      <c r="G21" s="7">
        <f>[5]SELAT!$E$20</f>
        <v>94</v>
      </c>
      <c r="H21" s="9">
        <v>0</v>
      </c>
      <c r="I21" s="26">
        <f>C21+E21+G21</f>
        <v>508</v>
      </c>
      <c r="J21" s="26">
        <f>D21+F21+H21</f>
        <v>5</v>
      </c>
    </row>
    <row r="22" spans="1:14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4">
      <c r="A23" s="12"/>
      <c r="B23" s="16"/>
      <c r="C23" s="15"/>
      <c r="D23" s="17"/>
      <c r="E23" s="15"/>
      <c r="F23" s="15"/>
      <c r="G23" s="9"/>
      <c r="H23" s="13"/>
      <c r="I23" s="26"/>
      <c r="J23" s="26"/>
      <c r="N23" s="1" t="s">
        <v>41</v>
      </c>
    </row>
    <row r="24" spans="1:14" ht="16.5">
      <c r="A24" s="18"/>
      <c r="B24" s="33" t="s">
        <v>17</v>
      </c>
      <c r="C24" s="27">
        <f>SUM(C7:C23)</f>
        <v>5914</v>
      </c>
      <c r="D24" s="27">
        <f>SUM(D7:D22)</f>
        <v>690</v>
      </c>
      <c r="E24" s="27">
        <f>SUM(E7:E23)</f>
        <v>3666</v>
      </c>
      <c r="F24" s="27">
        <f>SUM(F7:F23)</f>
        <v>1276</v>
      </c>
      <c r="G24" s="27">
        <f>SUM(G6:G23)</f>
        <v>6726</v>
      </c>
      <c r="H24" s="27">
        <f>SUM(H6:H23)</f>
        <v>1071</v>
      </c>
      <c r="I24" s="27">
        <f>SUM(I6:I23)</f>
        <v>16306</v>
      </c>
      <c r="J24" s="28">
        <f>SUM(J6:J23)</f>
        <v>3037</v>
      </c>
      <c r="K24" s="19"/>
    </row>
    <row r="25" spans="1:14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4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4">
      <c r="A27" s="20"/>
      <c r="B27" s="34"/>
      <c r="C27" s="34"/>
      <c r="D27" s="34"/>
      <c r="E27" s="45" t="s">
        <v>15</v>
      </c>
      <c r="F27" s="45"/>
      <c r="G27" s="45"/>
      <c r="H27" s="45"/>
      <c r="I27" s="43">
        <f>SUM(I24:J24)</f>
        <v>19343</v>
      </c>
      <c r="J27" s="44"/>
    </row>
    <row r="28" spans="1:14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4">
      <c r="A29" s="24"/>
    </row>
    <row r="30" spans="1:14">
      <c r="A30" s="24"/>
      <c r="B30" s="14"/>
    </row>
    <row r="31" spans="1:14">
      <c r="A31" s="24"/>
      <c r="B31" s="14"/>
    </row>
    <row r="32" spans="1:14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5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I31" sqref="I31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ht="15">
      <c r="A2" s="46" t="s">
        <v>37</v>
      </c>
      <c r="B2" s="46"/>
      <c r="C2" s="46"/>
      <c r="D2" s="46"/>
      <c r="E2" s="46"/>
      <c r="F2" s="46"/>
      <c r="G2" s="46"/>
      <c r="H2" s="46"/>
      <c r="I2" s="46"/>
      <c r="J2" s="46"/>
    </row>
    <row r="4" spans="1:12" ht="16.5">
      <c r="A4" s="48" t="s">
        <v>0</v>
      </c>
      <c r="B4" s="50" t="s">
        <v>35</v>
      </c>
      <c r="C4" s="47" t="s">
        <v>26</v>
      </c>
      <c r="D4" s="47"/>
      <c r="E4" s="47" t="s">
        <v>27</v>
      </c>
      <c r="F4" s="47"/>
      <c r="G4" s="47" t="s">
        <v>28</v>
      </c>
      <c r="H4" s="47"/>
      <c r="I4" s="47" t="s">
        <v>4</v>
      </c>
      <c r="J4" s="47"/>
    </row>
    <row r="5" spans="1:12" ht="16.5">
      <c r="A5" s="49"/>
      <c r="B5" s="51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18</v>
      </c>
      <c r="C7" s="5">
        <f>[7]KARANGASEM!$E$68</f>
        <v>416</v>
      </c>
      <c r="D7" s="6">
        <f>[8]KARANGASEM!$E$68</f>
        <v>331</v>
      </c>
      <c r="E7" s="7">
        <f>[9]KARANGASEM!$E$68</f>
        <v>811</v>
      </c>
      <c r="F7" s="8">
        <f>[10]KARANGASEM!$E$68</f>
        <v>352</v>
      </c>
      <c r="G7" s="9">
        <f>[11]KARANGASEM!$E$68</f>
        <v>715</v>
      </c>
      <c r="H7" s="9">
        <f>[12]KARANGASEM!$E$68</f>
        <v>409</v>
      </c>
      <c r="I7" s="26">
        <f>C7+E7+G7</f>
        <v>1942</v>
      </c>
      <c r="J7" s="26">
        <f>D7+F7+H7</f>
        <v>1092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19</v>
      </c>
      <c r="C9" s="9">
        <f>[7]MANGGIS!$E$45</f>
        <v>2302</v>
      </c>
      <c r="D9" s="9">
        <f>[8]MANGGIS!$E$43</f>
        <v>471</v>
      </c>
      <c r="E9" s="7">
        <f>[9]MANGGIS!$E$42</f>
        <v>2462</v>
      </c>
      <c r="F9" s="7">
        <f>[10]MANGGIS!$E$42</f>
        <v>434</v>
      </c>
      <c r="G9" s="7">
        <f>[11]MANGGIS!$E$42</f>
        <v>2871</v>
      </c>
      <c r="H9" s="7">
        <f>[12]MANGGIS!$E$42</f>
        <v>483</v>
      </c>
      <c r="I9" s="26">
        <f>C9+E9+G9</f>
        <v>7635</v>
      </c>
      <c r="J9" s="26">
        <f>D9+F9+H9</f>
        <v>1388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20</v>
      </c>
      <c r="C11" s="9">
        <f>[7]ABANG!$E$143</f>
        <v>1717</v>
      </c>
      <c r="D11" s="9">
        <f>[8]ABANG!$E$143</f>
        <v>197</v>
      </c>
      <c r="E11" s="9">
        <f>[9]ABANG!$E$142</f>
        <v>1425</v>
      </c>
      <c r="F11" s="9">
        <f>[10]ABANG!$E$143</f>
        <v>198</v>
      </c>
      <c r="G11" s="9">
        <f>[11]ABANG!$E$117</f>
        <v>44</v>
      </c>
      <c r="H11" s="9">
        <f>[12]ABANG!$E$118</f>
        <v>6</v>
      </c>
      <c r="I11" s="26">
        <f>C11+E11+G11</f>
        <v>3186</v>
      </c>
      <c r="J11" s="26">
        <f>D13+F13+H13</f>
        <v>743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21</v>
      </c>
      <c r="C13" s="7">
        <f>[7]KUBU!$M$15</f>
        <v>3573</v>
      </c>
      <c r="D13" s="9">
        <f>[8]KUBU!$L$15</f>
        <v>211</v>
      </c>
      <c r="E13" s="7">
        <f>[9]KUBU!$M$15</f>
        <v>3046</v>
      </c>
      <c r="F13" s="9">
        <f>[10]KUBU!$L$15</f>
        <v>231</v>
      </c>
      <c r="G13" s="9">
        <f>[11]KUBU!$M$15</f>
        <v>2696</v>
      </c>
      <c r="H13" s="9">
        <f>[12]KUBU!$L$15</f>
        <v>301</v>
      </c>
      <c r="I13" s="26">
        <f>C13+E13+G13</f>
        <v>9315</v>
      </c>
      <c r="J13" s="26">
        <f>D13+F13+H13</f>
        <v>743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22</v>
      </c>
      <c r="C15" s="7">
        <f>[7]RENDANG!$E$15</f>
        <v>133</v>
      </c>
      <c r="D15" s="7">
        <f>[8]RENDANG!$E$15</f>
        <v>2</v>
      </c>
      <c r="E15" s="7">
        <f>[9]RENDANG!$L$14</f>
        <v>76</v>
      </c>
      <c r="F15" s="7">
        <f>[10]RENDANG!$L$13</f>
        <v>20</v>
      </c>
      <c r="G15" s="7">
        <f>[11]RENDANG!$E$16</f>
        <v>81</v>
      </c>
      <c r="H15" s="7">
        <f>[12]RENDANG!$E$15</f>
        <v>34</v>
      </c>
      <c r="I15" s="26">
        <f>C15+E15+G15</f>
        <v>290</v>
      </c>
      <c r="J15" s="26">
        <f>D15+F15+H15</f>
        <v>56</v>
      </c>
    </row>
    <row r="16" spans="1:1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1">
      <c r="A17" s="3" t="s">
        <v>12</v>
      </c>
      <c r="B17" s="10" t="s">
        <v>23</v>
      </c>
      <c r="C17" s="40">
        <f>[7]SIDEMEN!$J$21</f>
        <v>2095</v>
      </c>
      <c r="D17" s="40">
        <f>[8]SIDEMEN!$J$21</f>
        <v>99</v>
      </c>
      <c r="E17" s="7">
        <f>[9]SIDEMEN!$J$22</f>
        <v>2192</v>
      </c>
      <c r="F17" s="7">
        <f>[10]SIDEMEN!$J$22</f>
        <v>99</v>
      </c>
      <c r="G17" s="7">
        <f>[11]SIDEMEN!$J$23</f>
        <v>2500</v>
      </c>
      <c r="H17" s="7">
        <f>[12]SIDEMEN!$J$23</f>
        <v>30</v>
      </c>
      <c r="I17" s="26">
        <f>C17+E17+G17</f>
        <v>6787</v>
      </c>
      <c r="J17" s="26">
        <f>D17+F17+H17</f>
        <v>228</v>
      </c>
    </row>
    <row r="18" spans="1:11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1" ht="15.75">
      <c r="A19" s="3" t="s">
        <v>13</v>
      </c>
      <c r="B19" s="10" t="s">
        <v>24</v>
      </c>
      <c r="C19" s="9">
        <v>0</v>
      </c>
      <c r="D19" s="9">
        <f>[8]BEBANDEM!$L$18</f>
        <v>94</v>
      </c>
      <c r="E19" s="9">
        <v>0</v>
      </c>
      <c r="F19" s="9">
        <f>[10]BEBANDEM!$L$18</f>
        <v>124</v>
      </c>
      <c r="G19" s="9">
        <v>0</v>
      </c>
      <c r="H19" s="9">
        <f>[12]BEBANDEM!$L$18</f>
        <v>98</v>
      </c>
      <c r="I19" s="41">
        <f>C19+E19+G19</f>
        <v>0</v>
      </c>
      <c r="J19" s="9">
        <f>D19+F19+H19</f>
        <v>316</v>
      </c>
    </row>
    <row r="20" spans="1:11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ht="15.75">
      <c r="A21" s="3" t="s">
        <v>14</v>
      </c>
      <c r="B21" s="4" t="s">
        <v>25</v>
      </c>
      <c r="C21" s="9">
        <f>[7]SELAT!$E$20</f>
        <v>91</v>
      </c>
      <c r="D21" s="9">
        <v>0</v>
      </c>
      <c r="E21" s="9">
        <f>[9]SELAT!$L$20</f>
        <v>91</v>
      </c>
      <c r="F21" s="9">
        <v>0</v>
      </c>
      <c r="G21" s="9">
        <f>[11]SELAT!$L$20</f>
        <v>65</v>
      </c>
      <c r="H21" s="9">
        <f>[12]selat!$L$20</f>
        <v>0</v>
      </c>
      <c r="I21" s="41">
        <f>C21+E21+G21</f>
        <v>247</v>
      </c>
      <c r="J21" s="41">
        <f>D21+F21+H21</f>
        <v>0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SUM(C7:C21)</f>
        <v>10327</v>
      </c>
      <c r="D24" s="27">
        <f>SUM(D7:D21)</f>
        <v>1405</v>
      </c>
      <c r="E24" s="27">
        <f>SUM(E7:E21)</f>
        <v>10103</v>
      </c>
      <c r="F24" s="27">
        <f>SUM(F7:F21)</f>
        <v>1458</v>
      </c>
      <c r="G24" s="27">
        <f>SUM(G7:G21)</f>
        <v>8972</v>
      </c>
      <c r="H24" s="27">
        <f>SUM(H7:H22)</f>
        <v>1361</v>
      </c>
      <c r="I24" s="27">
        <f>SUM(I7:I21)</f>
        <v>29402</v>
      </c>
      <c r="J24" s="28">
        <f>SUM(J7:J21)</f>
        <v>4566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5" t="s">
        <v>15</v>
      </c>
      <c r="F27" s="45"/>
      <c r="G27" s="45"/>
      <c r="H27" s="45"/>
      <c r="I27" s="43">
        <f>SUM(I24:J24)</f>
        <v>33968</v>
      </c>
      <c r="J27" s="44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A4" sqref="A4:J28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1.425781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ht="15">
      <c r="A2" s="46" t="s">
        <v>38</v>
      </c>
      <c r="B2" s="46"/>
      <c r="C2" s="46"/>
      <c r="D2" s="46"/>
      <c r="E2" s="46"/>
      <c r="F2" s="46"/>
      <c r="G2" s="46"/>
      <c r="H2" s="46"/>
      <c r="I2" s="46"/>
      <c r="J2" s="46"/>
    </row>
    <row r="4" spans="1:12" ht="16.5">
      <c r="A4" s="48" t="s">
        <v>0</v>
      </c>
      <c r="B4" s="50" t="s">
        <v>35</v>
      </c>
      <c r="C4" s="47" t="s">
        <v>29</v>
      </c>
      <c r="D4" s="47"/>
      <c r="E4" s="47" t="s">
        <v>30</v>
      </c>
      <c r="F4" s="47"/>
      <c r="G4" s="47" t="s">
        <v>31</v>
      </c>
      <c r="H4" s="47"/>
      <c r="I4" s="47" t="s">
        <v>4</v>
      </c>
      <c r="J4" s="47"/>
    </row>
    <row r="5" spans="1:12" ht="16.5">
      <c r="A5" s="49"/>
      <c r="B5" s="51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18</v>
      </c>
      <c r="C7" s="5">
        <f>[13]KARANGASEM!$E$68</f>
        <v>630</v>
      </c>
      <c r="D7" s="6">
        <f>[14]KARANGASEM!$E$68</f>
        <v>386</v>
      </c>
      <c r="E7" s="9">
        <f>[15]KARANGASEM!$E$68</f>
        <v>773</v>
      </c>
      <c r="F7" s="8">
        <f>[16]KARANGASEM!$E$68</f>
        <v>530</v>
      </c>
      <c r="G7" s="9">
        <f>[17]KARANGASEM!$E$68</f>
        <v>711</v>
      </c>
      <c r="H7" s="9">
        <f>[18]KARANGASEM!$E$68</f>
        <v>534</v>
      </c>
      <c r="I7" s="26">
        <f>C7+E7+G7</f>
        <v>2114</v>
      </c>
      <c r="J7" s="26">
        <f>D7+F7+H7</f>
        <v>1450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19</v>
      </c>
      <c r="C9" s="9">
        <f>[13]MANGGIS!$E$41</f>
        <v>3859</v>
      </c>
      <c r="D9" s="9">
        <f>[14]MANGGIS!$E$42</f>
        <v>408</v>
      </c>
      <c r="E9" s="7">
        <f>[15]MANGGIS!$E$43</f>
        <v>3778</v>
      </c>
      <c r="F9" s="7">
        <f>[16]MANGGIS!$E$44</f>
        <v>210</v>
      </c>
      <c r="G9" s="7">
        <f>[17]MANGGIS!$E$44</f>
        <v>3547</v>
      </c>
      <c r="H9" s="7">
        <f>[18]MANGGIS!$E$43</f>
        <v>243</v>
      </c>
      <c r="I9" s="26">
        <f>C9+E9+G9</f>
        <v>11184</v>
      </c>
      <c r="J9" s="26">
        <f>D9+F9+H9</f>
        <v>861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20</v>
      </c>
      <c r="C11" s="9">
        <f>[13]ABANG!$E$117</f>
        <v>45</v>
      </c>
      <c r="D11" s="9">
        <f>[14]ABANG!$E$118</f>
        <v>6</v>
      </c>
      <c r="E11" s="9">
        <f>[15]ABANG!$E$117</f>
        <v>45</v>
      </c>
      <c r="F11" s="9">
        <f>[16]ABANG!$E$118</f>
        <v>6</v>
      </c>
      <c r="G11" s="9">
        <f>[17]ABANG!$E$118</f>
        <v>106</v>
      </c>
      <c r="H11" s="9">
        <f>[18]ABANG!$E$118</f>
        <v>7</v>
      </c>
      <c r="I11" s="26">
        <f>C11+E11+G11</f>
        <v>196</v>
      </c>
      <c r="J11" s="26">
        <f>D11+F11+H11</f>
        <v>19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21</v>
      </c>
      <c r="C13" s="7">
        <f>[13]KUBU!$M$15</f>
        <v>3526</v>
      </c>
      <c r="D13" s="9">
        <f>[14]KUBU!$L$15</f>
        <v>303</v>
      </c>
      <c r="E13" s="7">
        <f>[15]KUBU!$M$15</f>
        <v>5774</v>
      </c>
      <c r="F13" s="9">
        <f>[16]KUBU!$L$15</f>
        <v>549</v>
      </c>
      <c r="G13" s="9">
        <f>[17]KUBU!$M$15</f>
        <v>3107</v>
      </c>
      <c r="H13" s="9">
        <f>[18]KUBU!$L$15</f>
        <v>471</v>
      </c>
      <c r="I13" s="26">
        <f>C13+E13+G13</f>
        <v>12407</v>
      </c>
      <c r="J13" s="26">
        <f>D13+F13+H13</f>
        <v>1323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22</v>
      </c>
      <c r="C15" s="7">
        <f>[13]RENDANG!$L$14</f>
        <v>76</v>
      </c>
      <c r="D15" s="9">
        <f>[14]RENDANG!$L$13</f>
        <v>2</v>
      </c>
      <c r="E15" s="7">
        <f>[15]RENDANG!$L$14</f>
        <v>36</v>
      </c>
      <c r="F15" s="9">
        <f>[16]RENDANG!$L$13</f>
        <v>2</v>
      </c>
      <c r="G15" s="7">
        <f>[17]RENDANG!$L$15</f>
        <v>12</v>
      </c>
      <c r="H15" s="7">
        <f>[18]RENDANG!$L$15</f>
        <v>4</v>
      </c>
      <c r="I15" s="26">
        <f>C15+E15+G15</f>
        <v>124</v>
      </c>
      <c r="J15" s="26">
        <f>D15+F15+H15</f>
        <v>8</v>
      </c>
    </row>
    <row r="16" spans="1:1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>
      <c r="A17" s="3" t="s">
        <v>12</v>
      </c>
      <c r="B17" s="10" t="s">
        <v>23</v>
      </c>
      <c r="C17" s="40">
        <f>[13]SIDEMEN!$J$23</f>
        <v>2753</v>
      </c>
      <c r="D17" s="5">
        <f>[14]SIDEMEN!$J$23</f>
        <v>29</v>
      </c>
      <c r="E17" s="7">
        <f>[15]SIDEMEN!$J$24</f>
        <v>3022</v>
      </c>
      <c r="F17" s="9">
        <f>[16]SIDEMEN!$J$24</f>
        <v>253</v>
      </c>
      <c r="G17" s="7">
        <f>[17]SIDEMEN!$E$25</f>
        <v>2980</v>
      </c>
      <c r="H17" s="7">
        <f>[18]SIDEMEN!$E$25</f>
        <v>285</v>
      </c>
      <c r="I17" s="26">
        <f>C17+E17+G17</f>
        <v>8755</v>
      </c>
      <c r="J17" s="26">
        <f>D17+F17+H17</f>
        <v>567</v>
      </c>
    </row>
    <row r="18" spans="1:11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 ht="15.75">
      <c r="A19" s="3" t="s">
        <v>13</v>
      </c>
      <c r="B19" s="10" t="s">
        <v>24</v>
      </c>
      <c r="C19" s="9">
        <v>0</v>
      </c>
      <c r="D19" s="9">
        <f>[14]BEBANDEM!$L$18</f>
        <v>112</v>
      </c>
      <c r="E19" s="9">
        <v>0</v>
      </c>
      <c r="F19" s="9">
        <f>[16]BEBANDEM!$L$18</f>
        <v>121</v>
      </c>
      <c r="G19" s="9">
        <v>0</v>
      </c>
      <c r="H19" s="9">
        <f>[18]BEBANDEM!$L$18</f>
        <v>126</v>
      </c>
      <c r="I19" s="41">
        <f>C19+E19+G19</f>
        <v>0</v>
      </c>
      <c r="J19" s="41">
        <f>D19+F19+H19</f>
        <v>359</v>
      </c>
    </row>
    <row r="20" spans="1:11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 ht="15.75">
      <c r="A21" s="3" t="s">
        <v>14</v>
      </c>
      <c r="B21" s="4" t="s">
        <v>25</v>
      </c>
      <c r="C21" s="9">
        <f>[13]SELAT!$L$20</f>
        <v>64</v>
      </c>
      <c r="D21" s="9">
        <v>0</v>
      </c>
      <c r="E21" s="9">
        <f>[15]SELAT!$E$20</f>
        <v>61</v>
      </c>
      <c r="F21" s="9">
        <f>[16]selat!$E$19</f>
        <v>0</v>
      </c>
      <c r="G21" s="9">
        <f>[17]SELAT!$E$20</f>
        <v>61</v>
      </c>
      <c r="H21" s="9">
        <v>0</v>
      </c>
      <c r="I21" s="41">
        <f>C21+E21+G21</f>
        <v>186</v>
      </c>
      <c r="J21" s="41">
        <f>D21+F21+H21</f>
        <v>0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SUM(C7:C23)</f>
        <v>10953</v>
      </c>
      <c r="D24" s="27">
        <f>SUM(D7:D22)</f>
        <v>1246</v>
      </c>
      <c r="E24" s="27">
        <f>SUM(E7:E23)</f>
        <v>13489</v>
      </c>
      <c r="F24" s="27">
        <f>SUM(F7:F23)</f>
        <v>1671</v>
      </c>
      <c r="G24" s="27">
        <f>SUM(G6:G23)</f>
        <v>10524</v>
      </c>
      <c r="H24" s="27">
        <f>SUM(H6:H23)</f>
        <v>1670</v>
      </c>
      <c r="I24" s="28">
        <f>SUM(I6:I21)</f>
        <v>34966</v>
      </c>
      <c r="J24" s="28">
        <f>SUM(J6:J21)</f>
        <v>4587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5" t="s">
        <v>15</v>
      </c>
      <c r="F27" s="45"/>
      <c r="G27" s="45"/>
      <c r="H27" s="45"/>
      <c r="I27" s="43">
        <f>SUM(I24:J24)</f>
        <v>39553</v>
      </c>
      <c r="J27" s="44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M27" sqref="M27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2" width="9.5703125" style="1" bestFit="1" customWidth="1"/>
    <col min="13" max="16384" width="9.140625" style="1"/>
  </cols>
  <sheetData>
    <row r="1" spans="1:12" ht="1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ht="15">
      <c r="A2" s="46" t="s">
        <v>39</v>
      </c>
      <c r="B2" s="46"/>
      <c r="C2" s="46"/>
      <c r="D2" s="46"/>
      <c r="E2" s="46"/>
      <c r="F2" s="46"/>
      <c r="G2" s="46"/>
      <c r="H2" s="46"/>
      <c r="I2" s="46"/>
      <c r="J2" s="46"/>
    </row>
    <row r="4" spans="1:12" ht="16.5" customHeight="1">
      <c r="A4" s="48" t="s">
        <v>0</v>
      </c>
      <c r="B4" s="50" t="s">
        <v>35</v>
      </c>
      <c r="C4" s="47" t="s">
        <v>32</v>
      </c>
      <c r="D4" s="47"/>
      <c r="E4" s="47" t="s">
        <v>33</v>
      </c>
      <c r="F4" s="47"/>
      <c r="G4" s="47" t="s">
        <v>34</v>
      </c>
      <c r="H4" s="47"/>
      <c r="I4" s="47" t="s">
        <v>4</v>
      </c>
      <c r="J4" s="47"/>
    </row>
    <row r="5" spans="1:12" ht="16.5">
      <c r="A5" s="49"/>
      <c r="B5" s="51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18</v>
      </c>
      <c r="C7" s="5">
        <f>[19]KARANGASEM!$E$68</f>
        <v>661</v>
      </c>
      <c r="D7" s="6">
        <f>[20]KARANGASEM!$E$68</f>
        <v>576</v>
      </c>
      <c r="E7" s="7">
        <f>[21]KARANGASEM!$E$69</f>
        <v>784</v>
      </c>
      <c r="F7" s="8">
        <f>[22]KARANGASEM!$E$69</f>
        <v>737</v>
      </c>
      <c r="G7" s="9">
        <f>[23]KARANGASEM!$E$69</f>
        <v>1003</v>
      </c>
      <c r="H7" s="9">
        <f>[24]KARANGASEM!$E$69</f>
        <v>921</v>
      </c>
      <c r="I7" s="26">
        <f>C7+E7+G7</f>
        <v>2448</v>
      </c>
      <c r="J7" s="26">
        <f>D7+F7+H7</f>
        <v>2234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19</v>
      </c>
      <c r="C9" s="7">
        <f>[19]MANGGIS!$E$50</f>
        <v>3016</v>
      </c>
      <c r="D9" s="7">
        <f>[20]MANGGIS!$E$47</f>
        <v>231</v>
      </c>
      <c r="E9" s="7">
        <f>[21]MANGGIS!$E$51</f>
        <v>1872</v>
      </c>
      <c r="F9" s="7">
        <f>[22]MANGGIS!$E$48</f>
        <v>279</v>
      </c>
      <c r="G9" s="7">
        <f>[23]MANGGIS!$E$51</f>
        <v>1663</v>
      </c>
      <c r="H9" s="7">
        <f>[24]MANGGIS!$E$48</f>
        <v>590</v>
      </c>
      <c r="I9" s="26">
        <f>C9+E9+G9</f>
        <v>6551</v>
      </c>
      <c r="J9" s="26">
        <f>D9+F9+H9</f>
        <v>1100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20</v>
      </c>
      <c r="C11" s="9">
        <f>[19]ABANG!$E$118</f>
        <v>100</v>
      </c>
      <c r="D11" s="9">
        <f>[20]ABANG!$E$118</f>
        <v>4</v>
      </c>
      <c r="E11" s="9">
        <f>[21]ABANG!$E$118</f>
        <v>106</v>
      </c>
      <c r="F11" s="9">
        <f>[22]ABANG!$E$118</f>
        <v>7</v>
      </c>
      <c r="G11" s="9">
        <f>[23]ABANG!$E$118</f>
        <v>44</v>
      </c>
      <c r="H11" s="9">
        <f>[24]ABANG!$E$118</f>
        <v>6</v>
      </c>
      <c r="I11" s="26">
        <f>C11+E11+G11</f>
        <v>250</v>
      </c>
      <c r="J11" s="26">
        <f>D11+F11+H11</f>
        <v>17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21</v>
      </c>
      <c r="C13" s="7">
        <f>[19]KUBU!$M$15</f>
        <v>3130</v>
      </c>
      <c r="D13" s="7">
        <f>[20]KUBU!$L$15</f>
        <v>359</v>
      </c>
      <c r="E13" s="7">
        <f>[21]KUBU!$M$15</f>
        <v>2126</v>
      </c>
      <c r="F13" s="7">
        <f>[22]KUBU!$L$15</f>
        <v>202</v>
      </c>
      <c r="G13" s="7">
        <f>[23]KUBU!$M$15</f>
        <v>1691</v>
      </c>
      <c r="H13" s="7">
        <f>[24]KUBU!$L$15</f>
        <v>201</v>
      </c>
      <c r="I13" s="26">
        <f>C13+E13+G13</f>
        <v>6947</v>
      </c>
      <c r="J13" s="26">
        <f>D13+F13+H13</f>
        <v>762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22</v>
      </c>
      <c r="C15" s="7">
        <f>[19]RENDANG!$L$15</f>
        <v>14</v>
      </c>
      <c r="D15" s="9">
        <v>0</v>
      </c>
      <c r="E15" s="7">
        <f>[21]RENDANG!$L$15</f>
        <v>20</v>
      </c>
      <c r="F15" s="7">
        <f>[22]RENDANG!$L$15</f>
        <v>6</v>
      </c>
      <c r="G15" s="7">
        <f>[23]RENDANG!$L$15</f>
        <v>18</v>
      </c>
      <c r="H15" s="7">
        <f>[24]RENDANG!$L$15</f>
        <v>20</v>
      </c>
      <c r="I15" s="26">
        <f>C15+E15+G15</f>
        <v>52</v>
      </c>
      <c r="J15" s="26">
        <f>D15+F15+H15</f>
        <v>26</v>
      </c>
    </row>
    <row r="16" spans="1:1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1">
      <c r="A17" s="3" t="s">
        <v>12</v>
      </c>
      <c r="B17" s="10" t="s">
        <v>23</v>
      </c>
      <c r="C17" s="40">
        <f>[19]SIDEMEN!$J$25</f>
        <v>3054</v>
      </c>
      <c r="D17" s="5">
        <f>[20]SIDEMEN!$J$25</f>
        <v>150</v>
      </c>
      <c r="E17" s="9">
        <f>[21]SIDEMEN!$J$25</f>
        <v>2360</v>
      </c>
      <c r="F17" s="9">
        <f>[22]SIDEMEN!$J$25</f>
        <v>150</v>
      </c>
      <c r="G17" s="7">
        <f>[23]SIDEMEN!$E$26</f>
        <v>1413</v>
      </c>
      <c r="H17" s="7">
        <f>[24]SIDEMEN!$E$26</f>
        <v>209</v>
      </c>
      <c r="I17" s="26">
        <f>C17+E17+G17</f>
        <v>6827</v>
      </c>
      <c r="J17" s="26">
        <f>D17+F17+H17</f>
        <v>509</v>
      </c>
    </row>
    <row r="18" spans="1:11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1">
      <c r="A19" s="3" t="s">
        <v>13</v>
      </c>
      <c r="B19" s="10" t="s">
        <v>24</v>
      </c>
      <c r="C19" s="9">
        <v>0</v>
      </c>
      <c r="D19" s="9">
        <f>[20]BEBANDEM!$L$18</f>
        <v>122</v>
      </c>
      <c r="E19" s="9">
        <v>0</v>
      </c>
      <c r="F19" s="9">
        <f>[22]BEBANDEM!$L$18</f>
        <v>91</v>
      </c>
      <c r="G19" s="7">
        <v>0</v>
      </c>
      <c r="H19" s="7">
        <f>[24]BEBANDEM!$L$18</f>
        <v>118</v>
      </c>
      <c r="I19" s="42">
        <f>C19+E19+G19</f>
        <v>0</v>
      </c>
      <c r="J19" s="42">
        <f>D19+F19+H19</f>
        <v>331</v>
      </c>
    </row>
    <row r="20" spans="1:11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>
      <c r="A21" s="3" t="s">
        <v>14</v>
      </c>
      <c r="B21" s="4" t="s">
        <v>25</v>
      </c>
      <c r="C21" s="9">
        <f>[19]SELAT!$L$20</f>
        <v>60</v>
      </c>
      <c r="D21" s="9">
        <v>0</v>
      </c>
      <c r="E21" s="9">
        <f>[21]SELAT!$E$20</f>
        <v>60</v>
      </c>
      <c r="F21" s="9">
        <v>0</v>
      </c>
      <c r="G21" s="7">
        <f>[23]SELAT!$E$20</f>
        <v>60</v>
      </c>
      <c r="H21" s="7">
        <v>0</v>
      </c>
      <c r="I21" s="42">
        <f>C21+E21+G21</f>
        <v>180</v>
      </c>
      <c r="J21" s="42">
        <f>D21+F21+H21</f>
        <v>0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SUM(C7:C23)</f>
        <v>10035</v>
      </c>
      <c r="D24" s="27">
        <f>SUM(D7:D22)</f>
        <v>1442</v>
      </c>
      <c r="E24" s="27">
        <f>SUM(E7:E23)</f>
        <v>7328</v>
      </c>
      <c r="F24" s="27">
        <f>SUM(F7:F23)</f>
        <v>1472</v>
      </c>
      <c r="G24" s="27">
        <f>SUM(G6:G23)</f>
        <v>5892</v>
      </c>
      <c r="H24" s="27">
        <f>SUM(H6:H23)</f>
        <v>2065</v>
      </c>
      <c r="I24" s="28">
        <f>SUM(I6:I23)</f>
        <v>23255</v>
      </c>
      <c r="J24" s="28">
        <f>SUM(J6:J23)</f>
        <v>4979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5" t="s">
        <v>15</v>
      </c>
      <c r="F27" s="45"/>
      <c r="G27" s="45"/>
      <c r="H27" s="45"/>
      <c r="I27" s="43">
        <f>SUM(I24:J24)</f>
        <v>28234</v>
      </c>
      <c r="J27" s="44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2022-05-17T05:10:07Z</cp:lastPrinted>
  <dcterms:created xsi:type="dcterms:W3CDTF">2018-03-07T03:54:50Z</dcterms:created>
  <dcterms:modified xsi:type="dcterms:W3CDTF">2024-02-15T03:30:44Z</dcterms:modified>
</cp:coreProperties>
</file>