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5" yWindow="75" windowWidth="19140" windowHeight="7335" activeTab="4"/>
  </bookViews>
  <sheets>
    <sheet name="triwulan 1" sheetId="1" r:id="rId1"/>
    <sheet name="triwulan 2" sheetId="4" r:id="rId2"/>
    <sheet name="triwulan 3" sheetId="5" r:id="rId3"/>
    <sheet name="triwulan 4" sheetId="7" r:id="rId4"/>
    <sheet name="total menginap" sheetId="8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calcPr calcId="124519"/>
</workbook>
</file>

<file path=xl/calcChain.xml><?xml version="1.0" encoding="utf-8"?>
<calcChain xmlns="http://schemas.openxmlformats.org/spreadsheetml/2006/main">
  <c r="E11" i="8"/>
  <c r="D11"/>
  <c r="D9"/>
  <c r="E7"/>
  <c r="D7"/>
  <c r="J9" i="7"/>
  <c r="I9"/>
  <c r="H9"/>
  <c r="G9"/>
  <c r="G13"/>
  <c r="I13" s="1"/>
  <c r="F9"/>
  <c r="E9"/>
  <c r="F15"/>
  <c r="J15" s="1"/>
  <c r="E15"/>
  <c r="F7"/>
  <c r="J7" s="1"/>
  <c r="E7"/>
  <c r="I7" s="1"/>
  <c r="E13"/>
  <c r="F11"/>
  <c r="J11" s="1"/>
  <c r="E11"/>
  <c r="I11" s="1"/>
  <c r="E24" i="8" l="1"/>
  <c r="I13" i="5"/>
  <c r="I13" i="4"/>
  <c r="I13" i="1"/>
  <c r="C13" i="7"/>
  <c r="C17"/>
  <c r="I17" s="1"/>
  <c r="D7"/>
  <c r="C7"/>
  <c r="D24" i="8" l="1"/>
  <c r="D27" s="1"/>
  <c r="D11" i="7"/>
  <c r="C11"/>
  <c r="J9" i="5"/>
  <c r="I9"/>
  <c r="E11"/>
  <c r="F9"/>
  <c r="E9"/>
  <c r="H9" l="1"/>
  <c r="G9"/>
  <c r="J11"/>
  <c r="D11"/>
  <c r="C11"/>
  <c r="I11" s="1"/>
  <c r="J9" i="4"/>
  <c r="I9"/>
  <c r="H9"/>
  <c r="G9"/>
  <c r="I11" l="1"/>
  <c r="F11"/>
  <c r="F9"/>
  <c r="F7"/>
  <c r="E11"/>
  <c r="E9"/>
  <c r="E7"/>
  <c r="D11"/>
  <c r="J11" s="1"/>
  <c r="C11"/>
  <c r="D7"/>
  <c r="J7" s="1"/>
  <c r="C7"/>
  <c r="I7" s="1"/>
  <c r="J7" i="1"/>
  <c r="I7"/>
  <c r="H7"/>
  <c r="G7"/>
  <c r="H11"/>
  <c r="J11" s="1"/>
  <c r="G11"/>
  <c r="I11" s="1"/>
  <c r="F11"/>
  <c r="E11"/>
  <c r="D11"/>
  <c r="C11"/>
  <c r="H9" l="1"/>
  <c r="G9"/>
  <c r="F9"/>
  <c r="E9"/>
  <c r="D9" l="1"/>
  <c r="J9" s="1"/>
  <c r="J24" s="1"/>
  <c r="C9"/>
  <c r="I9" s="1"/>
  <c r="I24" s="1"/>
  <c r="I27" l="1"/>
  <c r="I24" i="5"/>
  <c r="J24" l="1"/>
  <c r="I24" i="4" l="1"/>
  <c r="J24"/>
  <c r="I27" l="1"/>
  <c r="H24"/>
  <c r="G24"/>
  <c r="F24"/>
  <c r="E24"/>
  <c r="D24"/>
  <c r="C24"/>
  <c r="J24" i="7" l="1"/>
  <c r="H24"/>
  <c r="G24"/>
  <c r="F24"/>
  <c r="D24"/>
  <c r="C24"/>
  <c r="I27" i="5"/>
  <c r="H24"/>
  <c r="G24"/>
  <c r="F24"/>
  <c r="E24"/>
  <c r="D24"/>
  <c r="C24"/>
  <c r="H24" i="1" l="1"/>
  <c r="G24"/>
  <c r="F24"/>
  <c r="E24"/>
  <c r="D24"/>
  <c r="C24"/>
  <c r="I15" i="7" l="1"/>
  <c r="I24" s="1"/>
  <c r="I27" s="1"/>
  <c r="E24"/>
</calcChain>
</file>

<file path=xl/sharedStrings.xml><?xml version="1.0" encoding="utf-8"?>
<sst xmlns="http://schemas.openxmlformats.org/spreadsheetml/2006/main" count="236" uniqueCount="44">
  <si>
    <t>No.</t>
  </si>
  <si>
    <t>Januari</t>
  </si>
  <si>
    <t>Februari</t>
  </si>
  <si>
    <t>Maret</t>
  </si>
  <si>
    <t>Jumlah</t>
  </si>
  <si>
    <t>Wisman</t>
  </si>
  <si>
    <t>Wisnus</t>
  </si>
  <si>
    <t>1.</t>
  </si>
  <si>
    <t>2.</t>
  </si>
  <si>
    <t>3.</t>
  </si>
  <si>
    <t>4.</t>
  </si>
  <si>
    <t>5.</t>
  </si>
  <si>
    <t>6.</t>
  </si>
  <si>
    <t>7.</t>
  </si>
  <si>
    <t>8.</t>
  </si>
  <si>
    <t>Jumlah keseluruhan</t>
  </si>
  <si>
    <t xml:space="preserve"> </t>
  </si>
  <si>
    <t>JUMLAH</t>
  </si>
  <si>
    <t>KEC. KARANGASEM</t>
  </si>
  <si>
    <t>KEC. MANGGIS</t>
  </si>
  <si>
    <t>KEC. ABANG</t>
  </si>
  <si>
    <t>KEC. KUBU</t>
  </si>
  <si>
    <t>KEC. RENDANG</t>
  </si>
  <si>
    <t>KEC. SIDEMEN</t>
  </si>
  <si>
    <t>KEC. BEBANDEM</t>
  </si>
  <si>
    <t>KEC. SELAT</t>
  </si>
  <si>
    <t>April</t>
  </si>
  <si>
    <t>Mei</t>
  </si>
  <si>
    <t>Juni</t>
  </si>
  <si>
    <t>Juli</t>
  </si>
  <si>
    <t>Agustus</t>
  </si>
  <si>
    <t>September</t>
  </si>
  <si>
    <t>Oktober</t>
  </si>
  <si>
    <t>Nopember</t>
  </si>
  <si>
    <t>Desember</t>
  </si>
  <si>
    <t>KECAMATAN</t>
  </si>
  <si>
    <t>DATA KUNJUNGAN WISATAWAN MENGINAP DI KAB. KARANGASEM TAHUN 2022</t>
  </si>
  <si>
    <t>-</t>
  </si>
  <si>
    <t>Yang Terlaporkan Per Triwulan I</t>
  </si>
  <si>
    <t>Yang Terlaporkan Per Triwulan II</t>
  </si>
  <si>
    <t>Yang Terlaporkan Per Triwulan III</t>
  </si>
  <si>
    <t>Yang Terlaporkan Per Triwulan IV</t>
  </si>
  <si>
    <t xml:space="preserve">TOTAL DATA KUNJUNGAN WISATAWAN MENGINAP </t>
  </si>
  <si>
    <t>DI KAB. KARANGASEM TAHUN 2022</t>
  </si>
</sst>
</file>

<file path=xl/styles.xml><?xml version="1.0" encoding="utf-8"?>
<styleSheet xmlns="http://schemas.openxmlformats.org/spreadsheetml/2006/main">
  <numFmts count="1">
    <numFmt numFmtId="164" formatCode="_-* #,##0_-;\-* #,##0_-;_-* &quot;-&quot;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Berlin Sans FB"/>
      <family val="2"/>
    </font>
    <font>
      <sz val="11"/>
      <color theme="1"/>
      <name val="Berlin Sans FB"/>
      <family val="2"/>
    </font>
    <font>
      <sz val="11"/>
      <name val="Berlin Sans FB"/>
      <family val="2"/>
    </font>
    <font>
      <b/>
      <sz val="12"/>
      <color theme="1"/>
      <name val="Bell MT"/>
      <family val="1"/>
    </font>
    <font>
      <b/>
      <sz val="12"/>
      <color theme="1"/>
      <name val="Berlin Sans FB Demi"/>
      <family val="2"/>
    </font>
    <font>
      <b/>
      <sz val="11"/>
      <color theme="1"/>
      <name val="Berlin Sans FB Demi"/>
      <family val="2"/>
    </font>
    <font>
      <b/>
      <i/>
      <sz val="12"/>
      <color theme="1"/>
      <name val="Berlin Sans FB Demi"/>
      <family val="2"/>
    </font>
    <font>
      <sz val="11"/>
      <color theme="1"/>
      <name val="Berlin Sans FB Demi"/>
      <family val="2"/>
    </font>
    <font>
      <b/>
      <sz val="11"/>
      <color theme="1"/>
      <name val="Bell MT"/>
      <family val="1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3" fillId="0" borderId="1" xfId="0" applyFont="1" applyBorder="1"/>
    <xf numFmtId="3" fontId="4" fillId="0" borderId="1" xfId="0" applyNumberFormat="1" applyFont="1" applyBorder="1" applyAlignment="1">
      <alignment horizontal="center"/>
    </xf>
    <xf numFmtId="3" fontId="3" fillId="3" borderId="1" xfId="0" applyNumberFormat="1" applyFont="1" applyFill="1" applyBorder="1"/>
    <xf numFmtId="0" fontId="3" fillId="0" borderId="11" xfId="0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3" fontId="3" fillId="0" borderId="1" xfId="0" quotePrefix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/>
    <xf numFmtId="3" fontId="3" fillId="0" borderId="1" xfId="0" applyNumberFormat="1" applyFont="1" applyBorder="1" applyAlignment="1"/>
    <xf numFmtId="1" fontId="3" fillId="0" borderId="1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3" fillId="0" borderId="0" xfId="0" applyNumberFormat="1" applyFont="1"/>
    <xf numFmtId="164" fontId="3" fillId="0" borderId="1" xfId="1" applyFont="1" applyBorder="1" applyAlignment="1">
      <alignment horizontal="center"/>
    </xf>
    <xf numFmtId="1" fontId="4" fillId="0" borderId="2" xfId="0" applyNumberFormat="1" applyFont="1" applyBorder="1"/>
    <xf numFmtId="3" fontId="3" fillId="0" borderId="0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/>
    </xf>
    <xf numFmtId="164" fontId="3" fillId="0" borderId="0" xfId="0" applyNumberFormat="1" applyFont="1"/>
    <xf numFmtId="1" fontId="3" fillId="0" borderId="4" xfId="0" applyNumberFormat="1" applyFont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1" fontId="3" fillId="0" borderId="7" xfId="0" applyNumberFormat="1" applyFont="1" applyBorder="1"/>
    <xf numFmtId="1" fontId="3" fillId="0" borderId="8" xfId="0" applyNumberFormat="1" applyFont="1" applyBorder="1"/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164" fontId="8" fillId="0" borderId="1" xfId="1" applyFont="1" applyBorder="1" applyAlignment="1">
      <alignment horizontal="center"/>
    </xf>
    <xf numFmtId="3" fontId="9" fillId="0" borderId="0" xfId="0" applyNumberFormat="1" applyFont="1" applyBorder="1" applyAlignment="1">
      <alignment horizontal="center"/>
    </xf>
    <xf numFmtId="3" fontId="9" fillId="0" borderId="5" xfId="0" applyNumberFormat="1" applyFont="1" applyBorder="1" applyAlignment="1">
      <alignment horizontal="center"/>
    </xf>
    <xf numFmtId="3" fontId="9" fillId="0" borderId="0" xfId="0" applyNumberFormat="1" applyFont="1" applyBorder="1"/>
    <xf numFmtId="3" fontId="9" fillId="0" borderId="5" xfId="0" applyNumberFormat="1" applyFont="1" applyBorder="1"/>
    <xf numFmtId="1" fontId="6" fillId="0" borderId="1" xfId="0" applyNumberFormat="1" applyFont="1" applyBorder="1"/>
    <xf numFmtId="1" fontId="9" fillId="0" borderId="0" xfId="0" applyNumberFormat="1" applyFont="1" applyBorder="1"/>
    <xf numFmtId="0" fontId="9" fillId="0" borderId="0" xfId="0" applyFont="1"/>
    <xf numFmtId="164" fontId="9" fillId="0" borderId="0" xfId="1" applyFont="1" applyBorder="1" applyAlignment="1">
      <alignment horizontal="center"/>
    </xf>
    <xf numFmtId="1" fontId="9" fillId="0" borderId="0" xfId="0" applyNumberFormat="1" applyFont="1" applyBorder="1" applyAlignment="1">
      <alignment horizontal="center"/>
    </xf>
    <xf numFmtId="164" fontId="9" fillId="0" borderId="0" xfId="1" applyFont="1" applyBorder="1" applyAlignment="1"/>
    <xf numFmtId="0" fontId="5" fillId="0" borderId="1" xfId="0" applyFont="1" applyBorder="1" applyAlignment="1">
      <alignment horizontal="center"/>
    </xf>
    <xf numFmtId="0" fontId="3" fillId="0" borderId="11" xfId="0" quotePrefix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3" fontId="11" fillId="0" borderId="1" xfId="0" quotePrefix="1" applyNumberFormat="1" applyFont="1" applyBorder="1" applyAlignment="1">
      <alignment horizontal="center"/>
    </xf>
    <xf numFmtId="3" fontId="11" fillId="0" borderId="1" xfId="0" applyNumberFormat="1" applyFont="1" applyBorder="1" applyAlignment="1">
      <alignment horizontal="center"/>
    </xf>
    <xf numFmtId="3" fontId="7" fillId="2" borderId="0" xfId="0" applyNumberFormat="1" applyFont="1" applyFill="1" applyBorder="1" applyAlignment="1">
      <alignment horizontal="center"/>
    </xf>
    <xf numFmtId="3" fontId="7" fillId="2" borderId="5" xfId="0" applyNumberFormat="1" applyFont="1" applyFill="1" applyBorder="1" applyAlignment="1">
      <alignment horizontal="center"/>
    </xf>
    <xf numFmtId="1" fontId="7" fillId="2" borderId="0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ISMAN/DATA%20WISMAN%20MENGINAP%20MARET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WISNU/DATA%20WISNU%20MENGINAP%20-MEI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WISMAN/DATA%20WISMAN%20MENGINAP%20juni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WISNU/DATA%20WISNU%20MENGINAP%20-JUNI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WISMAN/DATA%20WISMAN%20MENGINAP%20AGUSTUS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WISNU/DATA%20WISNU%20MENGINAP%20-AGUSTUS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WISMAN/DATA%20WISMAN%20MENGINAP%20SEPTEMBER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WISNU/DATA%20WISNU%20MENGINAP%20-SEPTEMBER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WISMAN/DATA%20WISMAN%20MENGINAP%20JULI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WISNU/DATA%20WISNU%20MENGINAP%20-JULI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WISMAN/DATA%20WISMAN%20MENGINAP%20OKTOB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WISNU/DATA%20WISNU%20MENGINAP%20-MARET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WISNU/DATA%20WISNU%20MENGINAP%20-OKTOBER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WISMAN/DATA%20WISMAN%20MENGINAP%20NOPEMBER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WISNU/DATA%20WISNU%20MENGINAP%20-NOPEMBER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WISMAN/DATA%20WISMAN%20MENGINAP%20DESEMBER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WISNU/DATA%20WISNU%20MENGINAP%20-DESEMBE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WISMAN/DATA%20WISMAN%20MENGINAP%20JANUARI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WISNU/DATA%20WISNU%20MENGINAP%20JANUAR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WISMAN/DATA%20WISMAN%20MENGINAP%20FEBRUARI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WISNU/DATA%20WISNU%20MENGINAP%20-FEBRUARI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WISMAN/DATA%20WISMAN%20MENGINAP%20APRI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WISNU/DATA%20WISNU%20MENGINAP%20-APRIL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WISMAN/DATA%20WISMAN%20MENGINAP%20MEI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UBU"/>
      <sheetName val="KARANGASEM"/>
      <sheetName val="MANGGIS"/>
      <sheetName val="ABANG"/>
    </sheetNames>
    <sheetDataSet>
      <sheetData sheetId="0"/>
      <sheetData sheetId="1">
        <row r="66">
          <cell r="E66">
            <v>11</v>
          </cell>
        </row>
      </sheetData>
      <sheetData sheetId="2">
        <row r="40">
          <cell r="E40">
            <v>55</v>
          </cell>
        </row>
      </sheetData>
      <sheetData sheetId="3">
        <row r="114">
          <cell r="E114">
            <v>48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</sheetNames>
    <sheetDataSet>
      <sheetData sheetId="0"/>
      <sheetData sheetId="1">
        <row r="68">
          <cell r="E68">
            <v>314</v>
          </cell>
        </row>
      </sheetData>
      <sheetData sheetId="2">
        <row r="41">
          <cell r="E41">
            <v>582</v>
          </cell>
        </row>
      </sheetData>
      <sheetData sheetId="3">
        <row r="124">
          <cell r="E124">
            <v>25</v>
          </cell>
        </row>
      </sheetData>
      <sheetData sheetId="4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KUBU"/>
      <sheetName val="KARANGASEM"/>
      <sheetName val="MANGGIS"/>
      <sheetName val="ABANG"/>
    </sheetNames>
    <sheetDataSet>
      <sheetData sheetId="0"/>
      <sheetData sheetId="1"/>
      <sheetData sheetId="2">
        <row r="41">
          <cell r="E41">
            <v>642</v>
          </cell>
        </row>
      </sheetData>
      <sheetData sheetId="3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</sheetNames>
    <sheetDataSet>
      <sheetData sheetId="0"/>
      <sheetData sheetId="1"/>
      <sheetData sheetId="2">
        <row r="41">
          <cell r="E41">
            <v>448</v>
          </cell>
        </row>
      </sheetData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KUBU"/>
      <sheetName val="KARANGASEM"/>
      <sheetName val="MANGGIS"/>
      <sheetName val="ABANG"/>
    </sheetNames>
    <sheetDataSet>
      <sheetData sheetId="0" refreshError="1"/>
      <sheetData sheetId="1" refreshError="1"/>
      <sheetData sheetId="2">
        <row r="45">
          <cell r="E45">
            <v>1341</v>
          </cell>
        </row>
      </sheetData>
      <sheetData sheetId="3">
        <row r="109">
          <cell r="E109">
            <v>46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</sheetNames>
    <sheetDataSet>
      <sheetData sheetId="0" refreshError="1"/>
      <sheetData sheetId="1" refreshError="1"/>
      <sheetData sheetId="2">
        <row r="40">
          <cell r="E40">
            <v>212</v>
          </cell>
        </row>
      </sheetData>
      <sheetData sheetId="3" refreshError="1"/>
      <sheetData sheetId="4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</sheetNames>
    <sheetDataSet>
      <sheetData sheetId="0" refreshError="1"/>
      <sheetData sheetId="1" refreshError="1"/>
      <sheetData sheetId="2">
        <row r="50">
          <cell r="E50">
            <v>1167</v>
          </cell>
        </row>
      </sheetData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</sheetNames>
    <sheetDataSet>
      <sheetData sheetId="0" refreshError="1"/>
      <sheetData sheetId="1" refreshError="1"/>
      <sheetData sheetId="2">
        <row r="50">
          <cell r="E50">
            <v>240</v>
          </cell>
        </row>
      </sheetData>
      <sheetData sheetId="3" refreshError="1"/>
      <sheetData sheetId="4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</sheetNames>
    <sheetDataSet>
      <sheetData sheetId="0" refreshError="1"/>
      <sheetData sheetId="1" refreshError="1"/>
      <sheetData sheetId="2" refreshError="1"/>
      <sheetData sheetId="3">
        <row r="151">
          <cell r="E151">
            <v>1538</v>
          </cell>
        </row>
      </sheetData>
      <sheetData sheetId="4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</sheetNames>
    <sheetDataSet>
      <sheetData sheetId="0" refreshError="1"/>
      <sheetData sheetId="1" refreshError="1"/>
      <sheetData sheetId="2" refreshError="1"/>
      <sheetData sheetId="3">
        <row r="151">
          <cell r="E151">
            <v>64</v>
          </cell>
        </row>
      </sheetData>
      <sheetData sheetId="4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IDEMEN"/>
    </sheetNames>
    <sheetDataSet>
      <sheetData sheetId="0">
        <row r="15">
          <cell r="L15">
            <v>1091</v>
          </cell>
        </row>
      </sheetData>
      <sheetData sheetId="1">
        <row r="67">
          <cell r="E67">
            <v>83</v>
          </cell>
        </row>
      </sheetData>
      <sheetData sheetId="2" refreshError="1"/>
      <sheetData sheetId="3">
        <row r="142">
          <cell r="E142">
            <v>1963</v>
          </cell>
        </row>
      </sheetData>
      <sheetData sheetId="4" refreshError="1"/>
      <sheetData sheetId="5">
        <row r="19">
          <cell r="E19">
            <v>521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</sheetNames>
    <sheetDataSet>
      <sheetData sheetId="0"/>
      <sheetData sheetId="1">
        <row r="66">
          <cell r="E66">
            <v>73</v>
          </cell>
        </row>
      </sheetData>
      <sheetData sheetId="2">
        <row r="40">
          <cell r="E40">
            <v>364</v>
          </cell>
        </row>
      </sheetData>
      <sheetData sheetId="3">
        <row r="109">
          <cell r="E109">
            <v>15</v>
          </cell>
        </row>
      </sheetData>
      <sheetData sheetId="4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IDEMEN"/>
    </sheetNames>
    <sheetDataSet>
      <sheetData sheetId="0" refreshError="1"/>
      <sheetData sheetId="1">
        <row r="67">
          <cell r="E67">
            <v>353</v>
          </cell>
        </row>
      </sheetData>
      <sheetData sheetId="2" refreshError="1"/>
      <sheetData sheetId="3">
        <row r="142">
          <cell r="E142">
            <v>127</v>
          </cell>
        </row>
      </sheetData>
      <sheetData sheetId="4" refreshError="1"/>
      <sheetData sheetId="5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IDEMEN"/>
    </sheetNames>
    <sheetDataSet>
      <sheetData sheetId="0">
        <row r="15">
          <cell r="E15">
            <v>953</v>
          </cell>
        </row>
      </sheetData>
      <sheetData sheetId="1">
        <row r="68">
          <cell r="E68">
            <v>372</v>
          </cell>
        </row>
      </sheetData>
      <sheetData sheetId="2">
        <row r="42">
          <cell r="E42">
            <v>743</v>
          </cell>
        </row>
      </sheetData>
      <sheetData sheetId="3">
        <row r="142">
          <cell r="H142">
            <v>1918</v>
          </cell>
        </row>
      </sheetData>
      <sheetData sheetId="4">
        <row r="12">
          <cell r="E12">
            <v>20</v>
          </cell>
        </row>
      </sheetData>
      <sheetData sheetId="5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KUBU"/>
      <sheetName val="KARANGASEM"/>
      <sheetName val="MANGGIS"/>
      <sheetName val="ABANG"/>
      <sheetName val="sidemen"/>
      <sheetName val="RENDANG"/>
    </sheetNames>
    <sheetDataSet>
      <sheetData sheetId="0"/>
      <sheetData sheetId="1">
        <row r="68">
          <cell r="E68">
            <v>801</v>
          </cell>
        </row>
      </sheetData>
      <sheetData sheetId="2">
        <row r="41">
          <cell r="E41">
            <v>180</v>
          </cell>
        </row>
      </sheetData>
      <sheetData sheetId="3">
        <row r="142">
          <cell r="E142">
            <v>199</v>
          </cell>
        </row>
      </sheetData>
      <sheetData sheetId="4"/>
      <sheetData sheetId="5">
        <row r="12">
          <cell r="E12">
            <v>30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</sheetNames>
    <sheetDataSet>
      <sheetData sheetId="0">
        <row r="15">
          <cell r="L15">
            <v>983</v>
          </cell>
        </row>
      </sheetData>
      <sheetData sheetId="1" refreshError="1"/>
      <sheetData sheetId="2">
        <row r="45">
          <cell r="E45">
            <v>1246</v>
          </cell>
        </row>
      </sheetData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KUBU"/>
      <sheetName val="KARANGASEM"/>
      <sheetName val="MANGGIS"/>
      <sheetName val="ABANG"/>
      <sheetName val="sidemen"/>
      <sheetName val="RENDANG"/>
    </sheetNames>
    <sheetDataSet>
      <sheetData sheetId="0" refreshError="1"/>
      <sheetData sheetId="1" refreshError="1"/>
      <sheetData sheetId="2">
        <row r="42">
          <cell r="E42">
            <v>496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UBU"/>
      <sheetName val="KARANGASEM"/>
      <sheetName val="MANGGIS"/>
      <sheetName val="ABANG"/>
    </sheetNames>
    <sheetDataSet>
      <sheetData sheetId="0" refreshError="1"/>
      <sheetData sheetId="1" refreshError="1"/>
      <sheetData sheetId="2">
        <row r="40">
          <cell r="E40">
            <v>48</v>
          </cell>
        </row>
      </sheetData>
      <sheetData sheetId="3">
        <row r="110">
          <cell r="E110">
            <v>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</sheetNames>
    <sheetDataSet>
      <sheetData sheetId="0" refreshError="1"/>
      <sheetData sheetId="1" refreshError="1"/>
      <sheetData sheetId="2">
        <row r="40">
          <cell r="E40">
            <v>306</v>
          </cell>
        </row>
      </sheetData>
      <sheetData sheetId="3">
        <row r="110">
          <cell r="E110">
            <v>6</v>
          </cell>
        </row>
      </sheetData>
      <sheetData sheetId="4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</sheetNames>
    <sheetDataSet>
      <sheetData sheetId="0" refreshError="1"/>
      <sheetData sheetId="1" refreshError="1"/>
      <sheetData sheetId="2">
        <row r="40">
          <cell r="E40">
            <v>52</v>
          </cell>
        </row>
      </sheetData>
      <sheetData sheetId="3">
        <row r="113">
          <cell r="E113">
            <v>29</v>
          </cell>
        </row>
      </sheetData>
      <sheetData sheetId="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</sheetNames>
    <sheetDataSet>
      <sheetData sheetId="0" refreshError="1"/>
      <sheetData sheetId="1" refreshError="1"/>
      <sheetData sheetId="2">
        <row r="40">
          <cell r="E40">
            <v>328</v>
          </cell>
        </row>
      </sheetData>
      <sheetData sheetId="3">
        <row r="109">
          <cell r="E109">
            <v>10</v>
          </cell>
        </row>
      </sheetData>
      <sheetData sheetId="4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UBU"/>
      <sheetName val="KARANGASEM"/>
      <sheetName val="MANGGIS"/>
      <sheetName val="ABANG"/>
    </sheetNames>
    <sheetDataSet>
      <sheetData sheetId="0" refreshError="1"/>
      <sheetData sheetId="1">
        <row r="66">
          <cell r="E66">
            <v>19</v>
          </cell>
        </row>
      </sheetData>
      <sheetData sheetId="2" refreshError="1"/>
      <sheetData sheetId="3">
        <row r="123">
          <cell r="E123">
            <v>232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</sheetNames>
    <sheetDataSet>
      <sheetData sheetId="0" refreshError="1"/>
      <sheetData sheetId="1">
        <row r="66">
          <cell r="E66">
            <v>295</v>
          </cell>
        </row>
      </sheetData>
      <sheetData sheetId="2" refreshError="1"/>
      <sheetData sheetId="3">
        <row r="114">
          <cell r="E114">
            <v>22</v>
          </cell>
        </row>
      </sheetData>
      <sheetData sheetId="4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KUBU"/>
      <sheetName val="KARANGASEM"/>
      <sheetName val="MANGGIS"/>
      <sheetName val="ABANG"/>
    </sheetNames>
    <sheetDataSet>
      <sheetData sheetId="0"/>
      <sheetData sheetId="1">
        <row r="68">
          <cell r="E68">
            <v>52</v>
          </cell>
        </row>
      </sheetData>
      <sheetData sheetId="2">
        <row r="41">
          <cell r="E41">
            <v>443</v>
          </cell>
        </row>
      </sheetData>
      <sheetData sheetId="3">
        <row r="134">
          <cell r="E134">
            <v>478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9"/>
  <sheetViews>
    <sheetView workbookViewId="0">
      <selection activeCell="I13" sqref="I13"/>
    </sheetView>
  </sheetViews>
  <sheetFormatPr defaultRowHeight="14.25"/>
  <cols>
    <col min="1" max="1" width="4.28515625" style="1" customWidth="1"/>
    <col min="2" max="2" width="25.140625" style="1" customWidth="1"/>
    <col min="3" max="3" width="10.28515625" style="1" customWidth="1"/>
    <col min="4" max="4" width="9.7109375" style="1" customWidth="1"/>
    <col min="5" max="5" width="9.85546875" style="1" customWidth="1"/>
    <col min="6" max="7" width="9.5703125" style="1" customWidth="1"/>
    <col min="8" max="8" width="9.28515625" style="1" customWidth="1"/>
    <col min="9" max="9" width="10.28515625" style="1" customWidth="1"/>
    <col min="10" max="10" width="11.140625" style="1" customWidth="1"/>
    <col min="11" max="11" width="13.5703125" style="1" customWidth="1"/>
    <col min="12" max="16384" width="9.140625" style="1"/>
  </cols>
  <sheetData>
    <row r="1" spans="1:12" ht="15">
      <c r="A1" s="47" t="s">
        <v>36</v>
      </c>
      <c r="B1" s="47"/>
      <c r="C1" s="47"/>
      <c r="D1" s="47"/>
      <c r="E1" s="47"/>
      <c r="F1" s="47"/>
      <c r="G1" s="47"/>
      <c r="H1" s="47"/>
      <c r="I1" s="47"/>
      <c r="J1" s="47"/>
    </row>
    <row r="2" spans="1:12" ht="15">
      <c r="A2" s="47" t="s">
        <v>38</v>
      </c>
      <c r="B2" s="47"/>
      <c r="C2" s="47"/>
      <c r="D2" s="47"/>
      <c r="E2" s="47"/>
      <c r="F2" s="47"/>
      <c r="G2" s="47"/>
      <c r="H2" s="47"/>
      <c r="I2" s="47"/>
      <c r="J2" s="47"/>
    </row>
    <row r="4" spans="1:12" ht="16.5">
      <c r="A4" s="49" t="s">
        <v>0</v>
      </c>
      <c r="B4" s="51" t="s">
        <v>35</v>
      </c>
      <c r="C4" s="48" t="s">
        <v>1</v>
      </c>
      <c r="D4" s="48"/>
      <c r="E4" s="48" t="s">
        <v>2</v>
      </c>
      <c r="F4" s="48"/>
      <c r="G4" s="48" t="s">
        <v>3</v>
      </c>
      <c r="H4" s="48"/>
      <c r="I4" s="48" t="s">
        <v>4</v>
      </c>
      <c r="J4" s="48"/>
    </row>
    <row r="5" spans="1:12" ht="16.5">
      <c r="A5" s="50"/>
      <c r="B5" s="52"/>
      <c r="C5" s="25" t="s">
        <v>5</v>
      </c>
      <c r="D5" s="25" t="s">
        <v>6</v>
      </c>
      <c r="E5" s="25" t="s">
        <v>5</v>
      </c>
      <c r="F5" s="25" t="s">
        <v>6</v>
      </c>
      <c r="G5" s="25" t="s">
        <v>5</v>
      </c>
      <c r="H5" s="25" t="s">
        <v>6</v>
      </c>
      <c r="I5" s="25" t="s">
        <v>5</v>
      </c>
      <c r="J5" s="25" t="s">
        <v>6</v>
      </c>
    </row>
    <row r="6" spans="1:12">
      <c r="A6" s="8"/>
      <c r="B6" s="2"/>
      <c r="C6" s="2"/>
      <c r="D6" s="2"/>
      <c r="E6" s="2"/>
      <c r="F6" s="2"/>
      <c r="G6" s="2"/>
      <c r="H6" s="2"/>
      <c r="I6" s="2"/>
      <c r="J6" s="2"/>
    </row>
    <row r="7" spans="1:12">
      <c r="A7" s="3" t="s">
        <v>7</v>
      </c>
      <c r="B7" s="4" t="s">
        <v>18</v>
      </c>
      <c r="C7" s="5"/>
      <c r="D7" s="6"/>
      <c r="E7" s="7"/>
      <c r="F7" s="8"/>
      <c r="G7" s="9">
        <f>[1]KARANGASEM!$E$66</f>
        <v>11</v>
      </c>
      <c r="H7" s="9">
        <f>[2]KARANGASEM!$E$66</f>
        <v>73</v>
      </c>
      <c r="I7" s="26">
        <f>G7</f>
        <v>11</v>
      </c>
      <c r="J7" s="26">
        <f>H7</f>
        <v>73</v>
      </c>
    </row>
    <row r="8" spans="1:12">
      <c r="A8" s="9"/>
      <c r="B8" s="10"/>
      <c r="C8" s="9"/>
      <c r="D8" s="9"/>
      <c r="E8" s="9"/>
      <c r="F8" s="9"/>
      <c r="G8" s="9"/>
      <c r="H8" s="9"/>
      <c r="I8" s="26"/>
      <c r="J8" s="26"/>
    </row>
    <row r="9" spans="1:12">
      <c r="A9" s="3" t="s">
        <v>8</v>
      </c>
      <c r="B9" s="10" t="s">
        <v>19</v>
      </c>
      <c r="C9" s="7">
        <f>[3]MANGGIS!$E$40</f>
        <v>48</v>
      </c>
      <c r="D9" s="7">
        <f>[4]MANGGIS!$E$40</f>
        <v>306</v>
      </c>
      <c r="E9" s="7">
        <f>[5]MANGGIS!$E$40</f>
        <v>52</v>
      </c>
      <c r="F9" s="7">
        <f>[6]MANGGIS!$E$40</f>
        <v>328</v>
      </c>
      <c r="G9" s="7">
        <f>[1]MANGGIS!$E$40</f>
        <v>55</v>
      </c>
      <c r="H9" s="7">
        <f>[2]MANGGIS!$E$40</f>
        <v>364</v>
      </c>
      <c r="I9" s="26">
        <f>C9+E9+G9</f>
        <v>155</v>
      </c>
      <c r="J9" s="26">
        <f>D9+F9+H9</f>
        <v>998</v>
      </c>
    </row>
    <row r="10" spans="1:12">
      <c r="A10" s="3"/>
      <c r="B10" s="10"/>
      <c r="C10" s="9"/>
      <c r="D10" s="9"/>
      <c r="E10" s="9"/>
      <c r="F10" s="9"/>
      <c r="G10" s="9"/>
      <c r="H10" s="9"/>
      <c r="I10" s="26"/>
      <c r="J10" s="26"/>
    </row>
    <row r="11" spans="1:12">
      <c r="A11" s="3" t="s">
        <v>9</v>
      </c>
      <c r="B11" s="10" t="s">
        <v>20</v>
      </c>
      <c r="C11" s="9">
        <f>[3]ABANG!$E$110</f>
        <v>7</v>
      </c>
      <c r="D11" s="9">
        <f>[4]ABANG!$E$110</f>
        <v>6</v>
      </c>
      <c r="E11" s="9">
        <f>[5]ABANG!$E$113</f>
        <v>29</v>
      </c>
      <c r="F11" s="7">
        <f>[6]ABANG!$E$109</f>
        <v>10</v>
      </c>
      <c r="G11" s="9">
        <f>[1]ABANG!$E$114</f>
        <v>48</v>
      </c>
      <c r="H11" s="7">
        <f>[2]ABANG!$E$109</f>
        <v>15</v>
      </c>
      <c r="I11" s="26">
        <f>C11+E11+G11</f>
        <v>84</v>
      </c>
      <c r="J11" s="26">
        <f>D11+F11+H11</f>
        <v>31</v>
      </c>
    </row>
    <row r="12" spans="1:12">
      <c r="A12" s="3"/>
      <c r="B12" s="10"/>
      <c r="C12" s="9"/>
      <c r="D12" s="9"/>
      <c r="E12" s="9"/>
      <c r="F12" s="11"/>
      <c r="G12" s="9"/>
      <c r="H12" s="9"/>
      <c r="I12" s="26"/>
      <c r="J12" s="26"/>
    </row>
    <row r="13" spans="1:12">
      <c r="A13" s="3" t="s">
        <v>10</v>
      </c>
      <c r="B13" s="10" t="s">
        <v>21</v>
      </c>
      <c r="C13" s="7">
        <v>6</v>
      </c>
      <c r="D13" s="9" t="s">
        <v>37</v>
      </c>
      <c r="E13" s="9" t="s">
        <v>37</v>
      </c>
      <c r="F13" s="9" t="s">
        <v>37</v>
      </c>
      <c r="G13" s="7">
        <v>5</v>
      </c>
      <c r="H13" s="9" t="s">
        <v>37</v>
      </c>
      <c r="I13" s="26">
        <f>C13+G13</f>
        <v>11</v>
      </c>
      <c r="J13" s="26">
        <v>0</v>
      </c>
      <c r="L13" s="1" t="s">
        <v>16</v>
      </c>
    </row>
    <row r="14" spans="1:12">
      <c r="A14" s="3"/>
      <c r="B14" s="10"/>
      <c r="C14" s="9"/>
      <c r="D14" s="7"/>
      <c r="E14" s="7"/>
      <c r="F14" s="7"/>
      <c r="G14" s="7"/>
      <c r="H14" s="7"/>
      <c r="I14" s="26"/>
      <c r="J14" s="26"/>
    </row>
    <row r="15" spans="1:12">
      <c r="A15" s="3" t="s">
        <v>11</v>
      </c>
      <c r="B15" s="10" t="s">
        <v>22</v>
      </c>
      <c r="C15" s="7"/>
      <c r="D15" s="7"/>
      <c r="E15" s="7"/>
      <c r="F15" s="7"/>
      <c r="G15" s="7"/>
      <c r="H15" s="7"/>
      <c r="I15" s="26"/>
      <c r="J15" s="26"/>
    </row>
    <row r="16" spans="1:12">
      <c r="A16" s="3"/>
      <c r="B16" s="10"/>
      <c r="C16" s="9"/>
      <c r="D16" s="7"/>
      <c r="E16" s="7"/>
      <c r="F16" s="7"/>
      <c r="G16" s="7"/>
      <c r="H16" s="7"/>
      <c r="I16" s="26"/>
      <c r="J16" s="26"/>
    </row>
    <row r="17" spans="1:11">
      <c r="A17" s="3" t="s">
        <v>12</v>
      </c>
      <c r="B17" s="10" t="s">
        <v>23</v>
      </c>
      <c r="C17" s="40"/>
      <c r="D17" s="7"/>
      <c r="E17" s="7"/>
      <c r="F17" s="7"/>
      <c r="G17" s="7"/>
      <c r="H17" s="7"/>
      <c r="I17" s="26"/>
      <c r="J17" s="26"/>
    </row>
    <row r="18" spans="1:11">
      <c r="A18" s="3"/>
      <c r="B18" s="10"/>
      <c r="C18" s="9"/>
      <c r="D18" s="7"/>
      <c r="E18" s="7"/>
      <c r="F18" s="7"/>
      <c r="G18" s="7"/>
      <c r="H18" s="7"/>
      <c r="I18" s="26"/>
      <c r="J18" s="26"/>
    </row>
    <row r="19" spans="1:11">
      <c r="A19" s="3" t="s">
        <v>13</v>
      </c>
      <c r="B19" s="10" t="s">
        <v>24</v>
      </c>
      <c r="C19" s="9" t="s">
        <v>37</v>
      </c>
      <c r="D19" s="9" t="s">
        <v>37</v>
      </c>
      <c r="E19" s="9" t="s">
        <v>37</v>
      </c>
      <c r="F19" s="9" t="s">
        <v>37</v>
      </c>
      <c r="G19" s="9" t="s">
        <v>37</v>
      </c>
      <c r="H19" s="9" t="s">
        <v>37</v>
      </c>
      <c r="I19" s="9" t="s">
        <v>37</v>
      </c>
      <c r="J19" s="9" t="s">
        <v>37</v>
      </c>
    </row>
    <row r="20" spans="1:11">
      <c r="A20" s="3"/>
      <c r="B20" s="10"/>
      <c r="C20" s="9"/>
      <c r="D20" s="7"/>
      <c r="E20" s="7"/>
      <c r="F20" s="7"/>
      <c r="G20" s="7"/>
      <c r="H20" s="7"/>
      <c r="I20" s="26"/>
      <c r="J20" s="26"/>
    </row>
    <row r="21" spans="1:11">
      <c r="A21" s="3" t="s">
        <v>14</v>
      </c>
      <c r="B21" s="4" t="s">
        <v>25</v>
      </c>
      <c r="C21" s="9" t="s">
        <v>37</v>
      </c>
      <c r="D21" s="9" t="s">
        <v>37</v>
      </c>
      <c r="E21" s="9" t="s">
        <v>37</v>
      </c>
      <c r="F21" s="9" t="s">
        <v>37</v>
      </c>
      <c r="G21" s="7">
        <v>15</v>
      </c>
      <c r="H21" s="9" t="s">
        <v>37</v>
      </c>
      <c r="I21" s="26">
        <v>15</v>
      </c>
      <c r="J21" s="26">
        <v>0</v>
      </c>
    </row>
    <row r="22" spans="1:11">
      <c r="A22" s="3"/>
      <c r="B22" s="10"/>
      <c r="C22" s="9"/>
      <c r="D22" s="9"/>
      <c r="E22" s="9"/>
      <c r="F22" s="9"/>
      <c r="G22" s="9"/>
      <c r="H22" s="9"/>
      <c r="I22" s="26"/>
      <c r="J22" s="26"/>
    </row>
    <row r="23" spans="1:11">
      <c r="A23" s="12"/>
      <c r="B23" s="16"/>
      <c r="C23" s="15"/>
      <c r="D23" s="17"/>
      <c r="E23" s="15"/>
      <c r="F23" s="15"/>
      <c r="G23" s="9"/>
      <c r="H23" s="13"/>
      <c r="I23" s="26"/>
      <c r="J23" s="26"/>
    </row>
    <row r="24" spans="1:11" ht="16.5">
      <c r="A24" s="18"/>
      <c r="B24" s="33" t="s">
        <v>17</v>
      </c>
      <c r="C24" s="27">
        <f>SUM(C7:C23)</f>
        <v>61</v>
      </c>
      <c r="D24" s="27">
        <f>SUM(D7:D22)</f>
        <v>312</v>
      </c>
      <c r="E24" s="27">
        <f>SUM(E7:E23)</f>
        <v>81</v>
      </c>
      <c r="F24" s="27">
        <f>SUM(F7:F23)</f>
        <v>338</v>
      </c>
      <c r="G24" s="27">
        <f>SUM(G6:G23)</f>
        <v>134</v>
      </c>
      <c r="H24" s="27">
        <f>SUM(H6:H23)</f>
        <v>452</v>
      </c>
      <c r="I24" s="27">
        <f>SUM(I6:I23)</f>
        <v>276</v>
      </c>
      <c r="J24" s="28">
        <f>SUM(J6:J23)</f>
        <v>1102</v>
      </c>
      <c r="K24" s="19"/>
    </row>
    <row r="25" spans="1:11">
      <c r="A25" s="20"/>
      <c r="B25" s="34"/>
      <c r="C25" s="35"/>
      <c r="D25" s="36"/>
      <c r="E25" s="37"/>
      <c r="F25" s="37"/>
      <c r="G25" s="37"/>
      <c r="H25" s="37"/>
      <c r="I25" s="29"/>
      <c r="J25" s="30"/>
    </row>
    <row r="26" spans="1:11">
      <c r="A26" s="20"/>
      <c r="B26" s="34"/>
      <c r="C26" s="38"/>
      <c r="D26" s="38"/>
      <c r="E26" s="34"/>
      <c r="F26" s="34"/>
      <c r="G26" s="34"/>
      <c r="H26" s="34"/>
      <c r="I26" s="31"/>
      <c r="J26" s="32"/>
    </row>
    <row r="27" spans="1:11">
      <c r="A27" s="20"/>
      <c r="B27" s="34"/>
      <c r="C27" s="34"/>
      <c r="D27" s="34"/>
      <c r="E27" s="46" t="s">
        <v>15</v>
      </c>
      <c r="F27" s="46"/>
      <c r="G27" s="46"/>
      <c r="H27" s="46"/>
      <c r="I27" s="44">
        <f>SUM(I24:J24)</f>
        <v>1378</v>
      </c>
      <c r="J27" s="45"/>
    </row>
    <row r="28" spans="1:11">
      <c r="A28" s="21"/>
      <c r="B28" s="22"/>
      <c r="C28" s="22"/>
      <c r="D28" s="22"/>
      <c r="E28" s="22"/>
      <c r="F28" s="22"/>
      <c r="G28" s="22"/>
      <c r="H28" s="22"/>
      <c r="I28" s="22"/>
      <c r="J28" s="23"/>
    </row>
    <row r="29" spans="1:11">
      <c r="A29" s="24"/>
    </row>
    <row r="30" spans="1:11">
      <c r="A30" s="24"/>
      <c r="B30" s="14"/>
    </row>
    <row r="31" spans="1:11">
      <c r="A31" s="24"/>
      <c r="B31" s="14"/>
    </row>
    <row r="32" spans="1:11">
      <c r="A32" s="24"/>
    </row>
    <row r="33" spans="1:1">
      <c r="A33" s="24"/>
    </row>
    <row r="34" spans="1:1">
      <c r="A34" s="24"/>
    </row>
    <row r="35" spans="1:1">
      <c r="A35" s="24"/>
    </row>
    <row r="36" spans="1:1">
      <c r="A36" s="24"/>
    </row>
    <row r="37" spans="1:1">
      <c r="A37" s="24"/>
    </row>
    <row r="38" spans="1:1">
      <c r="A38" s="24"/>
    </row>
    <row r="39" spans="1:1">
      <c r="A39" s="24"/>
    </row>
  </sheetData>
  <mergeCells count="10">
    <mergeCell ref="I27:J27"/>
    <mergeCell ref="E27:H27"/>
    <mergeCell ref="A1:J1"/>
    <mergeCell ref="A2:J2"/>
    <mergeCell ref="C4:D4"/>
    <mergeCell ref="E4:F4"/>
    <mergeCell ref="G4:H4"/>
    <mergeCell ref="I4:J4"/>
    <mergeCell ref="A4:A5"/>
    <mergeCell ref="B4:B5"/>
  </mergeCells>
  <pageMargins left="0.51181102362204722" right="0.31496062992125984" top="0.74803149606299213" bottom="0.74803149606299213" header="0.31496062992125984" footer="0.31496062992125984"/>
  <pageSetup paperSize="5" scale="9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9"/>
  <sheetViews>
    <sheetView workbookViewId="0">
      <selection activeCell="I13" sqref="I13"/>
    </sheetView>
  </sheetViews>
  <sheetFormatPr defaultRowHeight="14.25"/>
  <cols>
    <col min="1" max="1" width="4.28515625" style="1" customWidth="1"/>
    <col min="2" max="2" width="25.140625" style="1" customWidth="1"/>
    <col min="3" max="3" width="10.28515625" style="1" customWidth="1"/>
    <col min="4" max="4" width="9.7109375" style="1" customWidth="1"/>
    <col min="5" max="5" width="9.85546875" style="1" customWidth="1"/>
    <col min="6" max="7" width="9.5703125" style="1" customWidth="1"/>
    <col min="8" max="8" width="9.28515625" style="1" customWidth="1"/>
    <col min="9" max="9" width="10.28515625" style="1" customWidth="1"/>
    <col min="10" max="10" width="11.140625" style="1" customWidth="1"/>
    <col min="11" max="11" width="13.5703125" style="1" customWidth="1"/>
    <col min="12" max="16384" width="9.140625" style="1"/>
  </cols>
  <sheetData>
    <row r="1" spans="1:12" ht="15">
      <c r="A1" s="47" t="s">
        <v>36</v>
      </c>
      <c r="B1" s="47"/>
      <c r="C1" s="47"/>
      <c r="D1" s="47"/>
      <c r="E1" s="47"/>
      <c r="F1" s="47"/>
      <c r="G1" s="47"/>
      <c r="H1" s="47"/>
      <c r="I1" s="47"/>
      <c r="J1" s="47"/>
    </row>
    <row r="2" spans="1:12" ht="15">
      <c r="A2" s="47" t="s">
        <v>39</v>
      </c>
      <c r="B2" s="47"/>
      <c r="C2" s="47"/>
      <c r="D2" s="47"/>
      <c r="E2" s="47"/>
      <c r="F2" s="47"/>
      <c r="G2" s="47"/>
      <c r="H2" s="47"/>
      <c r="I2" s="47"/>
      <c r="J2" s="47"/>
    </row>
    <row r="4" spans="1:12" ht="16.5">
      <c r="A4" s="49" t="s">
        <v>0</v>
      </c>
      <c r="B4" s="51" t="s">
        <v>35</v>
      </c>
      <c r="C4" s="48" t="s">
        <v>26</v>
      </c>
      <c r="D4" s="48"/>
      <c r="E4" s="48" t="s">
        <v>27</v>
      </c>
      <c r="F4" s="48"/>
      <c r="G4" s="48" t="s">
        <v>28</v>
      </c>
      <c r="H4" s="48"/>
      <c r="I4" s="48" t="s">
        <v>4</v>
      </c>
      <c r="J4" s="48"/>
    </row>
    <row r="5" spans="1:12" ht="16.5">
      <c r="A5" s="50"/>
      <c r="B5" s="52"/>
      <c r="C5" s="39" t="s">
        <v>5</v>
      </c>
      <c r="D5" s="39" t="s">
        <v>6</v>
      </c>
      <c r="E5" s="39" t="s">
        <v>5</v>
      </c>
      <c r="F5" s="39" t="s">
        <v>6</v>
      </c>
      <c r="G5" s="39" t="s">
        <v>5</v>
      </c>
      <c r="H5" s="39" t="s">
        <v>6</v>
      </c>
      <c r="I5" s="39" t="s">
        <v>5</v>
      </c>
      <c r="J5" s="39" t="s">
        <v>6</v>
      </c>
    </row>
    <row r="6" spans="1:12">
      <c r="A6" s="8"/>
      <c r="B6" s="2"/>
      <c r="C6" s="2"/>
      <c r="D6" s="2"/>
      <c r="E6" s="2"/>
      <c r="F6" s="2"/>
      <c r="G6" s="2"/>
      <c r="H6" s="2"/>
      <c r="I6" s="2"/>
      <c r="J6" s="2"/>
    </row>
    <row r="7" spans="1:12">
      <c r="A7" s="3" t="s">
        <v>7</v>
      </c>
      <c r="B7" s="4" t="s">
        <v>18</v>
      </c>
      <c r="C7" s="5">
        <f>[7]KARANGASEM!$E$66</f>
        <v>19</v>
      </c>
      <c r="D7" s="6">
        <f>[8]KARANGASEM!$E$66</f>
        <v>295</v>
      </c>
      <c r="E7" s="7">
        <f>[9]KARANGASEM!$E$68</f>
        <v>52</v>
      </c>
      <c r="F7" s="8">
        <f>[10]KARANGASEM!$E$68</f>
        <v>314</v>
      </c>
      <c r="G7" s="9"/>
      <c r="H7" s="9"/>
      <c r="I7" s="26">
        <f>C7+E7</f>
        <v>71</v>
      </c>
      <c r="J7" s="26">
        <f>D7+F7</f>
        <v>609</v>
      </c>
    </row>
    <row r="8" spans="1:12">
      <c r="A8" s="9"/>
      <c r="B8" s="10"/>
      <c r="C8" s="9"/>
      <c r="D8" s="9"/>
      <c r="E8" s="9"/>
      <c r="F8" s="9"/>
      <c r="G8" s="9"/>
      <c r="H8" s="9"/>
      <c r="I8" s="26"/>
      <c r="J8" s="26"/>
    </row>
    <row r="9" spans="1:12">
      <c r="A9" s="3" t="s">
        <v>8</v>
      </c>
      <c r="B9" s="10" t="s">
        <v>19</v>
      </c>
      <c r="C9" s="9" t="s">
        <v>37</v>
      </c>
      <c r="D9" s="9" t="s">
        <v>37</v>
      </c>
      <c r="E9" s="7">
        <f>[9]MANGGIS!$E$41</f>
        <v>443</v>
      </c>
      <c r="F9" s="7">
        <f>[10]MANGGIS!$E$41</f>
        <v>582</v>
      </c>
      <c r="G9" s="7">
        <f>[11]MANGGIS!$E$41</f>
        <v>642</v>
      </c>
      <c r="H9" s="7">
        <f>[12]MANGGIS!$E$41</f>
        <v>448</v>
      </c>
      <c r="I9" s="26">
        <f>E9+G9</f>
        <v>1085</v>
      </c>
      <c r="J9" s="26">
        <f>F9+H9</f>
        <v>1030</v>
      </c>
    </row>
    <row r="10" spans="1:12">
      <c r="A10" s="3"/>
      <c r="B10" s="10"/>
      <c r="C10" s="9"/>
      <c r="D10" s="9"/>
      <c r="E10" s="9"/>
      <c r="F10" s="9"/>
      <c r="G10" s="9"/>
      <c r="H10" s="9"/>
      <c r="I10" s="26"/>
      <c r="J10" s="26"/>
    </row>
    <row r="11" spans="1:12">
      <c r="A11" s="3" t="s">
        <v>9</v>
      </c>
      <c r="B11" s="10" t="s">
        <v>20</v>
      </c>
      <c r="C11" s="9">
        <f>[7]ABANG!$E$123</f>
        <v>232</v>
      </c>
      <c r="D11" s="9">
        <f>[8]ABANG!$E$114</f>
        <v>22</v>
      </c>
      <c r="E11" s="9">
        <f>[9]ABANG!$E$134</f>
        <v>478</v>
      </c>
      <c r="F11" s="9">
        <f>[10]ABANG!$E$124</f>
        <v>25</v>
      </c>
      <c r="G11" s="9"/>
      <c r="H11" s="9"/>
      <c r="I11" s="26">
        <f>C11+E11</f>
        <v>710</v>
      </c>
      <c r="J11" s="26">
        <f>D11+F11</f>
        <v>47</v>
      </c>
    </row>
    <row r="12" spans="1:12">
      <c r="A12" s="3"/>
      <c r="B12" s="10"/>
      <c r="C12" s="9"/>
      <c r="D12" s="9"/>
      <c r="E12" s="9"/>
      <c r="F12" s="11"/>
      <c r="G12" s="9"/>
      <c r="H12" s="9"/>
      <c r="I12" s="26"/>
      <c r="J12" s="26"/>
    </row>
    <row r="13" spans="1:12">
      <c r="A13" s="3" t="s">
        <v>10</v>
      </c>
      <c r="B13" s="10" t="s">
        <v>21</v>
      </c>
      <c r="C13" s="7">
        <v>110</v>
      </c>
      <c r="D13" s="9" t="s">
        <v>37</v>
      </c>
      <c r="E13" s="7">
        <v>367</v>
      </c>
      <c r="F13" s="9" t="s">
        <v>37</v>
      </c>
      <c r="G13" s="9">
        <v>327</v>
      </c>
      <c r="H13" s="9" t="s">
        <v>37</v>
      </c>
      <c r="I13" s="26">
        <f>C13+E13+G13</f>
        <v>804</v>
      </c>
      <c r="J13" s="26">
        <v>0</v>
      </c>
      <c r="L13" s="1" t="s">
        <v>16</v>
      </c>
    </row>
    <row r="14" spans="1:12">
      <c r="A14" s="3"/>
      <c r="B14" s="10"/>
      <c r="C14" s="9"/>
      <c r="D14" s="9"/>
      <c r="E14" s="9"/>
      <c r="F14" s="9"/>
      <c r="G14" s="9"/>
      <c r="H14" s="9"/>
      <c r="I14" s="26"/>
      <c r="J14" s="26"/>
    </row>
    <row r="15" spans="1:12">
      <c r="A15" s="3" t="s">
        <v>11</v>
      </c>
      <c r="B15" s="10" t="s">
        <v>22</v>
      </c>
      <c r="C15" s="7"/>
      <c r="D15" s="7"/>
      <c r="E15" s="7"/>
      <c r="F15" s="7"/>
      <c r="G15" s="7"/>
      <c r="H15" s="7"/>
      <c r="I15" s="26"/>
      <c r="J15" s="26"/>
    </row>
    <row r="16" spans="1:12">
      <c r="A16" s="3"/>
      <c r="B16" s="10"/>
      <c r="C16" s="9"/>
      <c r="D16" s="9"/>
      <c r="E16" s="9"/>
      <c r="F16" s="9"/>
      <c r="G16" s="9"/>
      <c r="H16" s="9"/>
      <c r="I16" s="26"/>
      <c r="J16" s="26"/>
    </row>
    <row r="17" spans="1:11">
      <c r="A17" s="3" t="s">
        <v>12</v>
      </c>
      <c r="B17" s="10" t="s">
        <v>23</v>
      </c>
      <c r="C17" s="40"/>
      <c r="D17" s="40"/>
      <c r="E17" s="7"/>
      <c r="F17" s="7"/>
      <c r="G17" s="7"/>
      <c r="H17" s="7"/>
      <c r="I17" s="26"/>
      <c r="J17" s="26"/>
    </row>
    <row r="18" spans="1:11">
      <c r="A18" s="3"/>
      <c r="B18" s="10"/>
      <c r="C18" s="9"/>
      <c r="D18" s="9"/>
      <c r="E18" s="9"/>
      <c r="F18" s="9"/>
      <c r="G18" s="9"/>
      <c r="H18" s="9"/>
      <c r="I18" s="26"/>
      <c r="J18" s="26"/>
    </row>
    <row r="19" spans="1:11">
      <c r="A19" s="3" t="s">
        <v>13</v>
      </c>
      <c r="B19" s="10" t="s">
        <v>24</v>
      </c>
      <c r="C19" s="9" t="s">
        <v>37</v>
      </c>
      <c r="D19" s="9" t="s">
        <v>37</v>
      </c>
      <c r="E19" s="9" t="s">
        <v>37</v>
      </c>
      <c r="F19" s="9" t="s">
        <v>37</v>
      </c>
      <c r="G19" s="9" t="s">
        <v>37</v>
      </c>
      <c r="H19" s="9" t="s">
        <v>37</v>
      </c>
      <c r="I19" s="9" t="s">
        <v>37</v>
      </c>
      <c r="J19" s="9" t="s">
        <v>37</v>
      </c>
    </row>
    <row r="20" spans="1:11">
      <c r="A20" s="3"/>
      <c r="B20" s="10"/>
      <c r="C20" s="9"/>
      <c r="D20" s="9"/>
      <c r="E20" s="9"/>
      <c r="F20" s="9"/>
      <c r="G20" s="9"/>
      <c r="H20" s="9"/>
      <c r="I20" s="26"/>
      <c r="J20" s="26"/>
    </row>
    <row r="21" spans="1:11">
      <c r="A21" s="3" t="s">
        <v>14</v>
      </c>
      <c r="B21" s="4" t="s">
        <v>25</v>
      </c>
      <c r="C21" s="9" t="s">
        <v>37</v>
      </c>
      <c r="D21" s="9" t="s">
        <v>37</v>
      </c>
      <c r="E21" s="9" t="s">
        <v>37</v>
      </c>
      <c r="F21" s="9" t="s">
        <v>37</v>
      </c>
      <c r="G21" s="9" t="s">
        <v>37</v>
      </c>
      <c r="H21" s="9" t="s">
        <v>37</v>
      </c>
      <c r="I21" s="9" t="s">
        <v>37</v>
      </c>
      <c r="J21" s="9" t="s">
        <v>37</v>
      </c>
    </row>
    <row r="22" spans="1:11">
      <c r="A22" s="3"/>
      <c r="B22" s="10"/>
      <c r="C22" s="9"/>
      <c r="D22" s="9"/>
      <c r="E22" s="9"/>
      <c r="F22" s="9"/>
      <c r="G22" s="9"/>
      <c r="H22" s="9"/>
      <c r="I22" s="26"/>
      <c r="J22" s="26"/>
    </row>
    <row r="23" spans="1:11">
      <c r="A23" s="12"/>
      <c r="B23" s="16"/>
      <c r="C23" s="15"/>
      <c r="D23" s="17"/>
      <c r="E23" s="15"/>
      <c r="F23" s="15"/>
      <c r="G23" s="9"/>
      <c r="H23" s="13"/>
      <c r="I23" s="26"/>
      <c r="J23" s="26"/>
    </row>
    <row r="24" spans="1:11" ht="16.5">
      <c r="A24" s="18"/>
      <c r="B24" s="33" t="s">
        <v>17</v>
      </c>
      <c r="C24" s="27">
        <f>SUM(C7:C21)</f>
        <v>361</v>
      </c>
      <c r="D24" s="27">
        <f>SUM(D7:D21)</f>
        <v>317</v>
      </c>
      <c r="E24" s="27">
        <f>SUM(E7:E21)</f>
        <v>1340</v>
      </c>
      <c r="F24" s="27">
        <f>SUM(F7:F21)</f>
        <v>921</v>
      </c>
      <c r="G24" s="27">
        <f>SUM(G7:G21)</f>
        <v>969</v>
      </c>
      <c r="H24" s="27">
        <f>SUM(H7:H22)</f>
        <v>448</v>
      </c>
      <c r="I24" s="27">
        <f>SUM(I7:I21)</f>
        <v>2670</v>
      </c>
      <c r="J24" s="28">
        <f>SUM(J7:J21)</f>
        <v>1686</v>
      </c>
      <c r="K24" s="19"/>
    </row>
    <row r="25" spans="1:11">
      <c r="A25" s="20"/>
      <c r="B25" s="34"/>
      <c r="C25" s="35"/>
      <c r="D25" s="36"/>
      <c r="E25" s="37"/>
      <c r="F25" s="37"/>
      <c r="G25" s="37"/>
      <c r="H25" s="37"/>
      <c r="I25" s="29"/>
      <c r="J25" s="30"/>
    </row>
    <row r="26" spans="1:11">
      <c r="A26" s="20"/>
      <c r="B26" s="34"/>
      <c r="C26" s="38"/>
      <c r="D26" s="38"/>
      <c r="E26" s="34"/>
      <c r="F26" s="34"/>
      <c r="G26" s="34"/>
      <c r="H26" s="34"/>
      <c r="I26" s="31"/>
      <c r="J26" s="32"/>
    </row>
    <row r="27" spans="1:11">
      <c r="A27" s="20"/>
      <c r="B27" s="34"/>
      <c r="C27" s="34"/>
      <c r="D27" s="34"/>
      <c r="E27" s="46" t="s">
        <v>15</v>
      </c>
      <c r="F27" s="46"/>
      <c r="G27" s="46"/>
      <c r="H27" s="46"/>
      <c r="I27" s="44">
        <f>SUM(I24:J24)</f>
        <v>4356</v>
      </c>
      <c r="J27" s="45"/>
    </row>
    <row r="28" spans="1:11">
      <c r="A28" s="21"/>
      <c r="B28" s="22"/>
      <c r="C28" s="22"/>
      <c r="D28" s="22"/>
      <c r="E28" s="22"/>
      <c r="F28" s="22"/>
      <c r="G28" s="22"/>
      <c r="H28" s="22"/>
      <c r="I28" s="22"/>
      <c r="J28" s="23"/>
    </row>
    <row r="29" spans="1:11">
      <c r="A29" s="24"/>
    </row>
    <row r="30" spans="1:11">
      <c r="A30" s="24"/>
      <c r="B30" s="14"/>
    </row>
    <row r="31" spans="1:11">
      <c r="A31" s="24"/>
      <c r="B31" s="14"/>
    </row>
    <row r="32" spans="1:11">
      <c r="A32" s="24"/>
    </row>
    <row r="33" spans="1:1">
      <c r="A33" s="24"/>
    </row>
    <row r="34" spans="1:1">
      <c r="A34" s="24"/>
    </row>
    <row r="35" spans="1:1">
      <c r="A35" s="24"/>
    </row>
    <row r="36" spans="1:1">
      <c r="A36" s="24"/>
    </row>
    <row r="37" spans="1:1">
      <c r="A37" s="24"/>
    </row>
    <row r="38" spans="1:1">
      <c r="A38" s="24"/>
    </row>
    <row r="39" spans="1:1">
      <c r="A39" s="24"/>
    </row>
  </sheetData>
  <mergeCells count="10">
    <mergeCell ref="E27:H27"/>
    <mergeCell ref="I27:J27"/>
    <mergeCell ref="A1:J1"/>
    <mergeCell ref="A2:J2"/>
    <mergeCell ref="A4:A5"/>
    <mergeCell ref="B4:B5"/>
    <mergeCell ref="C4:D4"/>
    <mergeCell ref="E4:F4"/>
    <mergeCell ref="G4:H4"/>
    <mergeCell ref="I4:J4"/>
  </mergeCells>
  <pageMargins left="0.51181102362204722" right="0.31496062992125984" top="0.74803149606299213" bottom="0.74803149606299213" header="0.31496062992125984" footer="0.31496062992125984"/>
  <pageSetup paperSize="5" scale="9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9"/>
  <sheetViews>
    <sheetView workbookViewId="0">
      <selection activeCell="I13" sqref="I13"/>
    </sheetView>
  </sheetViews>
  <sheetFormatPr defaultRowHeight="14.25"/>
  <cols>
    <col min="1" max="1" width="4.28515625" style="1" customWidth="1"/>
    <col min="2" max="2" width="25.140625" style="1" customWidth="1"/>
    <col min="3" max="3" width="10.28515625" style="1" customWidth="1"/>
    <col min="4" max="4" width="9.7109375" style="1" customWidth="1"/>
    <col min="5" max="5" width="9.85546875" style="1" customWidth="1"/>
    <col min="6" max="7" width="9.5703125" style="1" customWidth="1"/>
    <col min="8" max="8" width="9.28515625" style="1" customWidth="1"/>
    <col min="9" max="9" width="10.28515625" style="1" customWidth="1"/>
    <col min="10" max="10" width="11.140625" style="1" customWidth="1"/>
    <col min="11" max="11" width="13.5703125" style="1" customWidth="1"/>
    <col min="12" max="16384" width="9.140625" style="1"/>
  </cols>
  <sheetData>
    <row r="1" spans="1:12" ht="15">
      <c r="A1" s="47" t="s">
        <v>36</v>
      </c>
      <c r="B1" s="47"/>
      <c r="C1" s="47"/>
      <c r="D1" s="47"/>
      <c r="E1" s="47"/>
      <c r="F1" s="47"/>
      <c r="G1" s="47"/>
      <c r="H1" s="47"/>
      <c r="I1" s="47"/>
      <c r="J1" s="47"/>
    </row>
    <row r="2" spans="1:12" ht="15">
      <c r="A2" s="47" t="s">
        <v>40</v>
      </c>
      <c r="B2" s="47"/>
      <c r="C2" s="47"/>
      <c r="D2" s="47"/>
      <c r="E2" s="47"/>
      <c r="F2" s="47"/>
      <c r="G2" s="47"/>
      <c r="H2" s="47"/>
      <c r="I2" s="47"/>
      <c r="J2" s="47"/>
    </row>
    <row r="4" spans="1:12" ht="16.5">
      <c r="A4" s="49" t="s">
        <v>0</v>
      </c>
      <c r="B4" s="51" t="s">
        <v>35</v>
      </c>
      <c r="C4" s="48" t="s">
        <v>29</v>
      </c>
      <c r="D4" s="48"/>
      <c r="E4" s="48" t="s">
        <v>30</v>
      </c>
      <c r="F4" s="48"/>
      <c r="G4" s="48" t="s">
        <v>31</v>
      </c>
      <c r="H4" s="48"/>
      <c r="I4" s="48" t="s">
        <v>4</v>
      </c>
      <c r="J4" s="48"/>
    </row>
    <row r="5" spans="1:12" ht="16.5">
      <c r="A5" s="50"/>
      <c r="B5" s="52"/>
      <c r="C5" s="39" t="s">
        <v>5</v>
      </c>
      <c r="D5" s="39" t="s">
        <v>6</v>
      </c>
      <c r="E5" s="39" t="s">
        <v>5</v>
      </c>
      <c r="F5" s="39" t="s">
        <v>6</v>
      </c>
      <c r="G5" s="39" t="s">
        <v>5</v>
      </c>
      <c r="H5" s="39" t="s">
        <v>6</v>
      </c>
      <c r="I5" s="39" t="s">
        <v>5</v>
      </c>
      <c r="J5" s="39" t="s">
        <v>6</v>
      </c>
    </row>
    <row r="6" spans="1:12">
      <c r="A6" s="8"/>
      <c r="B6" s="2"/>
      <c r="C6" s="2"/>
      <c r="D6" s="2"/>
      <c r="E6" s="2"/>
      <c r="F6" s="2"/>
      <c r="G6" s="2"/>
      <c r="H6" s="2"/>
      <c r="I6" s="2"/>
      <c r="J6" s="2"/>
    </row>
    <row r="7" spans="1:12">
      <c r="A7" s="3" t="s">
        <v>7</v>
      </c>
      <c r="B7" s="4" t="s">
        <v>18</v>
      </c>
      <c r="C7" s="5" t="s">
        <v>37</v>
      </c>
      <c r="D7" s="6" t="s">
        <v>37</v>
      </c>
      <c r="E7" s="9" t="s">
        <v>37</v>
      </c>
      <c r="F7" s="8" t="s">
        <v>37</v>
      </c>
      <c r="G7" s="9"/>
      <c r="H7" s="9"/>
      <c r="I7" s="26"/>
      <c r="J7" s="26"/>
    </row>
    <row r="8" spans="1:12">
      <c r="A8" s="9"/>
      <c r="B8" s="10"/>
      <c r="C8" s="9"/>
      <c r="D8" s="9"/>
      <c r="E8" s="9"/>
      <c r="F8" s="9"/>
      <c r="G8" s="9"/>
      <c r="H8" s="9"/>
      <c r="I8" s="26"/>
      <c r="J8" s="26"/>
    </row>
    <row r="9" spans="1:12">
      <c r="A9" s="3" t="s">
        <v>8</v>
      </c>
      <c r="B9" s="10" t="s">
        <v>19</v>
      </c>
      <c r="C9" s="9">
        <v>883</v>
      </c>
      <c r="D9" s="9">
        <v>277</v>
      </c>
      <c r="E9" s="7">
        <f>[13]MANGGIS!$E$45</f>
        <v>1341</v>
      </c>
      <c r="F9" s="7">
        <f>[14]MANGGIS!$E$40</f>
        <v>212</v>
      </c>
      <c r="G9" s="7">
        <f>[15]MANGGIS!$E$50</f>
        <v>1167</v>
      </c>
      <c r="H9" s="7">
        <f>[16]MANGGIS!$E$50</f>
        <v>240</v>
      </c>
      <c r="I9" s="26">
        <f>E9+G9</f>
        <v>2508</v>
      </c>
      <c r="J9" s="26">
        <f>F9+H9</f>
        <v>452</v>
      </c>
    </row>
    <row r="10" spans="1:12">
      <c r="A10" s="3"/>
      <c r="B10" s="10"/>
      <c r="C10" s="9"/>
      <c r="D10" s="9"/>
      <c r="E10" s="9"/>
      <c r="F10" s="9"/>
      <c r="G10" s="9"/>
      <c r="H10" s="9"/>
      <c r="I10" s="26"/>
      <c r="J10" s="26"/>
    </row>
    <row r="11" spans="1:12">
      <c r="A11" s="3" t="s">
        <v>9</v>
      </c>
      <c r="B11" s="10" t="s">
        <v>20</v>
      </c>
      <c r="C11" s="9">
        <f>[17]ABANG!$E$151</f>
        <v>1538</v>
      </c>
      <c r="D11" s="9">
        <f>[18]ABANG!$E$151</f>
        <v>64</v>
      </c>
      <c r="E11" s="9">
        <f>[13]ABANG!$E$109</f>
        <v>46</v>
      </c>
      <c r="F11" s="9">
        <v>0</v>
      </c>
      <c r="G11" s="9"/>
      <c r="H11" s="9"/>
      <c r="I11" s="26">
        <f>C11+E11</f>
        <v>1584</v>
      </c>
      <c r="J11" s="26">
        <f>D11</f>
        <v>64</v>
      </c>
    </row>
    <row r="12" spans="1:12">
      <c r="A12" s="3"/>
      <c r="B12" s="10"/>
      <c r="C12" s="9"/>
      <c r="D12" s="9"/>
      <c r="E12" s="9"/>
      <c r="F12" s="11"/>
      <c r="G12" s="9"/>
      <c r="H12" s="9"/>
      <c r="I12" s="26"/>
      <c r="J12" s="26"/>
    </row>
    <row r="13" spans="1:12">
      <c r="A13" s="3" t="s">
        <v>10</v>
      </c>
      <c r="B13" s="10" t="s">
        <v>21</v>
      </c>
      <c r="C13" s="7">
        <v>193</v>
      </c>
      <c r="D13" s="9" t="s">
        <v>37</v>
      </c>
      <c r="E13" s="7">
        <v>295</v>
      </c>
      <c r="F13" s="9" t="s">
        <v>37</v>
      </c>
      <c r="G13" s="9">
        <v>776</v>
      </c>
      <c r="H13" s="9" t="s">
        <v>37</v>
      </c>
      <c r="I13" s="26">
        <f>C13+E13+G13</f>
        <v>1264</v>
      </c>
      <c r="J13" s="26">
        <v>0</v>
      </c>
      <c r="L13" s="1" t="s">
        <v>16</v>
      </c>
    </row>
    <row r="14" spans="1:12">
      <c r="A14" s="3"/>
      <c r="B14" s="10"/>
      <c r="C14" s="9"/>
      <c r="D14" s="9"/>
      <c r="E14" s="9"/>
      <c r="F14" s="9"/>
      <c r="G14" s="9"/>
      <c r="H14" s="9"/>
      <c r="I14" s="26"/>
      <c r="J14" s="26"/>
    </row>
    <row r="15" spans="1:12">
      <c r="A15" s="3" t="s">
        <v>11</v>
      </c>
      <c r="B15" s="10" t="s">
        <v>22</v>
      </c>
      <c r="C15" s="7"/>
      <c r="D15" s="9"/>
      <c r="E15" s="7"/>
      <c r="F15" s="9"/>
      <c r="G15" s="7"/>
      <c r="H15" s="7"/>
      <c r="I15" s="26"/>
      <c r="J15" s="26"/>
    </row>
    <row r="16" spans="1:12">
      <c r="A16" s="3"/>
      <c r="B16" s="10"/>
      <c r="C16" s="9"/>
      <c r="D16" s="9"/>
      <c r="E16" s="9"/>
      <c r="F16" s="9"/>
      <c r="G16" s="7"/>
      <c r="H16" s="7"/>
      <c r="I16" s="26"/>
      <c r="J16" s="26"/>
    </row>
    <row r="17" spans="1:11">
      <c r="A17" s="3" t="s">
        <v>12</v>
      </c>
      <c r="B17" s="10" t="s">
        <v>23</v>
      </c>
      <c r="C17" s="40"/>
      <c r="D17" s="5"/>
      <c r="E17" s="7"/>
      <c r="F17" s="9"/>
      <c r="G17" s="7"/>
      <c r="H17" s="7"/>
      <c r="I17" s="26"/>
      <c r="J17" s="26"/>
    </row>
    <row r="18" spans="1:11">
      <c r="A18" s="3"/>
      <c r="B18" s="10"/>
      <c r="C18" s="9"/>
      <c r="D18" s="9"/>
      <c r="E18" s="9"/>
      <c r="F18" s="9"/>
      <c r="G18" s="7"/>
      <c r="H18" s="7"/>
      <c r="I18" s="26"/>
      <c r="J18" s="26"/>
    </row>
    <row r="19" spans="1:11">
      <c r="A19" s="3" t="s">
        <v>13</v>
      </c>
      <c r="B19" s="10" t="s">
        <v>24</v>
      </c>
      <c r="C19" s="9" t="s">
        <v>37</v>
      </c>
      <c r="D19" s="9" t="s">
        <v>37</v>
      </c>
      <c r="E19" s="9" t="s">
        <v>37</v>
      </c>
      <c r="F19" s="9" t="s">
        <v>37</v>
      </c>
      <c r="G19" s="9" t="s">
        <v>37</v>
      </c>
      <c r="H19" s="9" t="s">
        <v>37</v>
      </c>
      <c r="I19" s="9" t="s">
        <v>37</v>
      </c>
      <c r="J19" s="9" t="s">
        <v>37</v>
      </c>
    </row>
    <row r="20" spans="1:11">
      <c r="A20" s="3"/>
      <c r="B20" s="10"/>
      <c r="C20" s="9"/>
      <c r="D20" s="9"/>
      <c r="E20" s="9"/>
      <c r="F20" s="9"/>
      <c r="G20" s="7"/>
      <c r="H20" s="7"/>
      <c r="I20" s="26"/>
      <c r="J20" s="26"/>
    </row>
    <row r="21" spans="1:11">
      <c r="A21" s="3" t="s">
        <v>14</v>
      </c>
      <c r="B21" s="4" t="s">
        <v>25</v>
      </c>
      <c r="C21" s="9" t="s">
        <v>37</v>
      </c>
      <c r="D21" s="9" t="s">
        <v>37</v>
      </c>
      <c r="E21" s="9" t="s">
        <v>37</v>
      </c>
      <c r="F21" s="9" t="s">
        <v>37</v>
      </c>
      <c r="G21" s="9" t="s">
        <v>37</v>
      </c>
      <c r="H21" s="9" t="s">
        <v>37</v>
      </c>
      <c r="I21" s="9" t="s">
        <v>37</v>
      </c>
      <c r="J21" s="9" t="s">
        <v>37</v>
      </c>
    </row>
    <row r="22" spans="1:11">
      <c r="A22" s="3"/>
      <c r="B22" s="10"/>
      <c r="C22" s="9"/>
      <c r="D22" s="9"/>
      <c r="E22" s="9"/>
      <c r="F22" s="9"/>
      <c r="G22" s="9"/>
      <c r="H22" s="9"/>
      <c r="I22" s="26"/>
      <c r="J22" s="26"/>
    </row>
    <row r="23" spans="1:11">
      <c r="A23" s="12"/>
      <c r="B23" s="16"/>
      <c r="C23" s="15"/>
      <c r="D23" s="17"/>
      <c r="E23" s="15"/>
      <c r="F23" s="15"/>
      <c r="G23" s="9"/>
      <c r="H23" s="13"/>
      <c r="I23" s="26"/>
      <c r="J23" s="26"/>
    </row>
    <row r="24" spans="1:11" ht="16.5">
      <c r="A24" s="18"/>
      <c r="B24" s="33" t="s">
        <v>17</v>
      </c>
      <c r="C24" s="27">
        <f>SUM(C7:C23)</f>
        <v>2614</v>
      </c>
      <c r="D24" s="27">
        <f>SUM(D7:D22)</f>
        <v>341</v>
      </c>
      <c r="E24" s="27">
        <f>SUM(E7:E23)</f>
        <v>1682</v>
      </c>
      <c r="F24" s="27">
        <f>SUM(F7:F23)</f>
        <v>212</v>
      </c>
      <c r="G24" s="27">
        <f>SUM(G6:G23)</f>
        <v>1943</v>
      </c>
      <c r="H24" s="27">
        <f>SUM(H6:H23)</f>
        <v>240</v>
      </c>
      <c r="I24" s="28">
        <f>SUM(I6:I21)</f>
        <v>5356</v>
      </c>
      <c r="J24" s="28">
        <f>SUM(J6:J21)</f>
        <v>516</v>
      </c>
      <c r="K24" s="19"/>
    </row>
    <row r="25" spans="1:11">
      <c r="A25" s="20"/>
      <c r="B25" s="34"/>
      <c r="C25" s="35"/>
      <c r="D25" s="36"/>
      <c r="E25" s="37"/>
      <c r="F25" s="37"/>
      <c r="G25" s="37"/>
      <c r="H25" s="37"/>
      <c r="I25" s="29"/>
      <c r="J25" s="30"/>
    </row>
    <row r="26" spans="1:11">
      <c r="A26" s="20"/>
      <c r="B26" s="34"/>
      <c r="C26" s="38"/>
      <c r="D26" s="38"/>
      <c r="E26" s="34"/>
      <c r="F26" s="34"/>
      <c r="G26" s="34"/>
      <c r="H26" s="34"/>
      <c r="I26" s="31"/>
      <c r="J26" s="32"/>
    </row>
    <row r="27" spans="1:11">
      <c r="A27" s="20"/>
      <c r="B27" s="34"/>
      <c r="C27" s="34"/>
      <c r="D27" s="34"/>
      <c r="E27" s="46" t="s">
        <v>15</v>
      </c>
      <c r="F27" s="46"/>
      <c r="G27" s="46"/>
      <c r="H27" s="46"/>
      <c r="I27" s="44">
        <f>SUM(I24:J24)</f>
        <v>5872</v>
      </c>
      <c r="J27" s="45"/>
    </row>
    <row r="28" spans="1:11">
      <c r="A28" s="21"/>
      <c r="B28" s="22"/>
      <c r="C28" s="22"/>
      <c r="D28" s="22"/>
      <c r="E28" s="22"/>
      <c r="F28" s="22"/>
      <c r="G28" s="22"/>
      <c r="H28" s="22"/>
      <c r="I28" s="22"/>
      <c r="J28" s="23"/>
    </row>
    <row r="29" spans="1:11">
      <c r="A29" s="24"/>
    </row>
    <row r="30" spans="1:11">
      <c r="A30" s="24"/>
      <c r="B30" s="14"/>
    </row>
    <row r="31" spans="1:11">
      <c r="A31" s="24"/>
      <c r="B31" s="14"/>
    </row>
    <row r="32" spans="1:11">
      <c r="A32" s="24"/>
    </row>
    <row r="33" spans="1:1">
      <c r="A33" s="24"/>
    </row>
    <row r="34" spans="1:1">
      <c r="A34" s="24"/>
    </row>
    <row r="35" spans="1:1">
      <c r="A35" s="24"/>
    </row>
    <row r="36" spans="1:1">
      <c r="A36" s="24"/>
    </row>
    <row r="37" spans="1:1">
      <c r="A37" s="24"/>
    </row>
    <row r="38" spans="1:1">
      <c r="A38" s="24"/>
    </row>
    <row r="39" spans="1:1">
      <c r="A39" s="24"/>
    </row>
  </sheetData>
  <mergeCells count="10">
    <mergeCell ref="E27:H27"/>
    <mergeCell ref="I27:J27"/>
    <mergeCell ref="A1:J1"/>
    <mergeCell ref="A2:J2"/>
    <mergeCell ref="A4:A5"/>
    <mergeCell ref="B4:B5"/>
    <mergeCell ref="C4:D4"/>
    <mergeCell ref="E4:F4"/>
    <mergeCell ref="G4:H4"/>
    <mergeCell ref="I4:J4"/>
  </mergeCells>
  <pageMargins left="0.51181102362204722" right="0.31496062992125984" top="0.74803149606299213" bottom="0.74803149606299213" header="0.31496062992125984" footer="0.31496062992125984"/>
  <pageSetup paperSize="5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9"/>
  <sheetViews>
    <sheetView workbookViewId="0">
      <selection activeCell="J10" sqref="J10"/>
    </sheetView>
  </sheetViews>
  <sheetFormatPr defaultRowHeight="14.25"/>
  <cols>
    <col min="1" max="1" width="4.28515625" style="1" customWidth="1"/>
    <col min="2" max="2" width="25.140625" style="1" customWidth="1"/>
    <col min="3" max="3" width="10.28515625" style="1" customWidth="1"/>
    <col min="4" max="4" width="9.7109375" style="1" customWidth="1"/>
    <col min="5" max="5" width="9.85546875" style="1" customWidth="1"/>
    <col min="6" max="7" width="9.5703125" style="1" customWidth="1"/>
    <col min="8" max="8" width="9.28515625" style="1" customWidth="1"/>
    <col min="9" max="9" width="10.28515625" style="1" customWidth="1"/>
    <col min="10" max="10" width="11.140625" style="1" customWidth="1"/>
    <col min="11" max="11" width="13.5703125" style="1" customWidth="1"/>
    <col min="12" max="16384" width="9.140625" style="1"/>
  </cols>
  <sheetData>
    <row r="1" spans="1:12" ht="15">
      <c r="A1" s="47" t="s">
        <v>36</v>
      </c>
      <c r="B1" s="47"/>
      <c r="C1" s="47"/>
      <c r="D1" s="47"/>
      <c r="E1" s="47"/>
      <c r="F1" s="47"/>
      <c r="G1" s="47"/>
      <c r="H1" s="47"/>
      <c r="I1" s="47"/>
      <c r="J1" s="47"/>
    </row>
    <row r="2" spans="1:12" ht="15">
      <c r="A2" s="47" t="s">
        <v>41</v>
      </c>
      <c r="B2" s="47"/>
      <c r="C2" s="47"/>
      <c r="D2" s="47"/>
      <c r="E2" s="47"/>
      <c r="F2" s="47"/>
      <c r="G2" s="47"/>
      <c r="H2" s="47"/>
      <c r="I2" s="47"/>
      <c r="J2" s="47"/>
    </row>
    <row r="4" spans="1:12" ht="16.5" customHeight="1">
      <c r="A4" s="49" t="s">
        <v>0</v>
      </c>
      <c r="B4" s="51" t="s">
        <v>35</v>
      </c>
      <c r="C4" s="48" t="s">
        <v>32</v>
      </c>
      <c r="D4" s="48"/>
      <c r="E4" s="48" t="s">
        <v>33</v>
      </c>
      <c r="F4" s="48"/>
      <c r="G4" s="48" t="s">
        <v>34</v>
      </c>
      <c r="H4" s="48"/>
      <c r="I4" s="48" t="s">
        <v>4</v>
      </c>
      <c r="J4" s="48"/>
    </row>
    <row r="5" spans="1:12" ht="16.5">
      <c r="A5" s="50"/>
      <c r="B5" s="52"/>
      <c r="C5" s="39" t="s">
        <v>5</v>
      </c>
      <c r="D5" s="39" t="s">
        <v>6</v>
      </c>
      <c r="E5" s="39" t="s">
        <v>5</v>
      </c>
      <c r="F5" s="39" t="s">
        <v>6</v>
      </c>
      <c r="G5" s="39" t="s">
        <v>5</v>
      </c>
      <c r="H5" s="39" t="s">
        <v>6</v>
      </c>
      <c r="I5" s="39" t="s">
        <v>5</v>
      </c>
      <c r="J5" s="39" t="s">
        <v>6</v>
      </c>
    </row>
    <row r="6" spans="1:12">
      <c r="A6" s="8"/>
      <c r="B6" s="2"/>
      <c r="C6" s="2"/>
      <c r="D6" s="2"/>
      <c r="E6" s="2"/>
      <c r="F6" s="2"/>
      <c r="G6" s="2"/>
      <c r="H6" s="2"/>
      <c r="I6" s="2"/>
      <c r="J6" s="2"/>
    </row>
    <row r="7" spans="1:12">
      <c r="A7" s="3" t="s">
        <v>7</v>
      </c>
      <c r="B7" s="4" t="s">
        <v>18</v>
      </c>
      <c r="C7" s="5">
        <f>[19]KARANGASEM!$E$67</f>
        <v>83</v>
      </c>
      <c r="D7" s="6">
        <f>[20]KARANGASEM!$E$67</f>
        <v>353</v>
      </c>
      <c r="E7" s="7">
        <f>[21]KARANGASEM!$E$68</f>
        <v>372</v>
      </c>
      <c r="F7" s="8">
        <f>[22]KARANGASEM!$E$68</f>
        <v>801</v>
      </c>
      <c r="G7" s="9"/>
      <c r="H7" s="9"/>
      <c r="I7" s="26">
        <f>C7+E7</f>
        <v>455</v>
      </c>
      <c r="J7" s="26">
        <f>D7+F7</f>
        <v>1154</v>
      </c>
    </row>
    <row r="8" spans="1:12">
      <c r="A8" s="9"/>
      <c r="B8" s="10"/>
      <c r="C8" s="9"/>
      <c r="D8" s="9"/>
      <c r="E8" s="9"/>
      <c r="F8" s="9"/>
      <c r="G8" s="9"/>
      <c r="H8" s="9"/>
      <c r="I8" s="26"/>
      <c r="J8" s="26"/>
    </row>
    <row r="9" spans="1:12">
      <c r="A9" s="3" t="s">
        <v>8</v>
      </c>
      <c r="B9" s="10" t="s">
        <v>19</v>
      </c>
      <c r="C9" s="7">
        <v>1114</v>
      </c>
      <c r="D9" s="7">
        <v>226</v>
      </c>
      <c r="E9" s="7">
        <f>[21]MANGGIS!$E$42</f>
        <v>743</v>
      </c>
      <c r="F9" s="7">
        <f>[22]MANGGIS!$E$41</f>
        <v>180</v>
      </c>
      <c r="G9" s="7">
        <f>[23]MANGGIS!$E$45</f>
        <v>1246</v>
      </c>
      <c r="H9" s="7">
        <f>[24]MANGGIS!$E$42</f>
        <v>496</v>
      </c>
      <c r="I9" s="26">
        <f>C9+E9+G9</f>
        <v>3103</v>
      </c>
      <c r="J9" s="26">
        <f>D9+F9+H9</f>
        <v>902</v>
      </c>
    </row>
    <row r="10" spans="1:12">
      <c r="A10" s="3"/>
      <c r="B10" s="10"/>
      <c r="C10" s="9"/>
      <c r="D10" s="9"/>
      <c r="E10" s="9"/>
      <c r="F10" s="9"/>
      <c r="G10" s="9"/>
      <c r="H10" s="9"/>
      <c r="I10" s="26"/>
      <c r="J10" s="26"/>
    </row>
    <row r="11" spans="1:12">
      <c r="A11" s="3" t="s">
        <v>9</v>
      </c>
      <c r="B11" s="10" t="s">
        <v>20</v>
      </c>
      <c r="C11" s="9">
        <f>[19]ABANG!$E$142</f>
        <v>1963</v>
      </c>
      <c r="D11" s="9">
        <f>[20]ABANG!$E$142</f>
        <v>127</v>
      </c>
      <c r="E11" s="9">
        <f>[21]ABANG!$H$142</f>
        <v>1918</v>
      </c>
      <c r="F11" s="9">
        <f>[22]ABANG!$E$142</f>
        <v>199</v>
      </c>
      <c r="G11" s="9"/>
      <c r="H11" s="9"/>
      <c r="I11" s="26">
        <f>C11+E11</f>
        <v>3881</v>
      </c>
      <c r="J11" s="26">
        <f>D11+F11</f>
        <v>326</v>
      </c>
    </row>
    <row r="12" spans="1:12">
      <c r="A12" s="3"/>
      <c r="B12" s="10"/>
      <c r="C12" s="9"/>
      <c r="D12" s="9"/>
      <c r="E12" s="9"/>
      <c r="F12" s="11"/>
      <c r="G12" s="9"/>
      <c r="H12" s="9"/>
      <c r="I12" s="26"/>
      <c r="J12" s="26"/>
    </row>
    <row r="13" spans="1:12">
      <c r="A13" s="3" t="s">
        <v>10</v>
      </c>
      <c r="B13" s="10" t="s">
        <v>21</v>
      </c>
      <c r="C13" s="7">
        <f>[19]KUBU!$L$15</f>
        <v>1091</v>
      </c>
      <c r="D13" s="7">
        <v>0</v>
      </c>
      <c r="E13" s="7">
        <f>[21]KUBU!$E$15</f>
        <v>953</v>
      </c>
      <c r="F13" s="7">
        <v>0</v>
      </c>
      <c r="G13" s="7">
        <f>[23]KUBU!$L$15</f>
        <v>983</v>
      </c>
      <c r="H13" s="7">
        <v>0</v>
      </c>
      <c r="I13" s="26">
        <f>C13+E13+G13</f>
        <v>3027</v>
      </c>
      <c r="J13" s="26">
        <v>0</v>
      </c>
      <c r="L13" s="1" t="s">
        <v>16</v>
      </c>
    </row>
    <row r="14" spans="1:12">
      <c r="A14" s="3"/>
      <c r="B14" s="10"/>
      <c r="C14" s="9"/>
      <c r="D14" s="9"/>
      <c r="E14" s="9"/>
      <c r="F14" s="9"/>
      <c r="G14" s="9"/>
      <c r="H14" s="9"/>
      <c r="I14" s="26"/>
      <c r="J14" s="26"/>
    </row>
    <row r="15" spans="1:12">
      <c r="A15" s="3" t="s">
        <v>11</v>
      </c>
      <c r="B15" s="10" t="s">
        <v>22</v>
      </c>
      <c r="C15" s="7">
        <v>8</v>
      </c>
      <c r="D15" s="9">
        <v>0</v>
      </c>
      <c r="E15" s="7">
        <f>[21]RENDANG!$E$12</f>
        <v>20</v>
      </c>
      <c r="F15" s="7">
        <f>[22]RENDANG!$E$12</f>
        <v>30</v>
      </c>
      <c r="G15" s="7"/>
      <c r="H15" s="7"/>
      <c r="I15" s="26">
        <f>C15+E15</f>
        <v>28</v>
      </c>
      <c r="J15" s="26">
        <f>D15+F15</f>
        <v>30</v>
      </c>
    </row>
    <row r="16" spans="1:12">
      <c r="A16" s="3"/>
      <c r="B16" s="10"/>
      <c r="C16" s="9"/>
      <c r="D16" s="9"/>
      <c r="E16" s="9"/>
      <c r="F16" s="9"/>
      <c r="G16" s="9"/>
      <c r="H16" s="9"/>
      <c r="I16" s="26"/>
      <c r="J16" s="26"/>
    </row>
    <row r="17" spans="1:11">
      <c r="A17" s="3" t="s">
        <v>12</v>
      </c>
      <c r="B17" s="10" t="s">
        <v>23</v>
      </c>
      <c r="C17" s="40">
        <f>[19]SIDEMEN!$E$19</f>
        <v>521</v>
      </c>
      <c r="D17" s="5">
        <v>0</v>
      </c>
      <c r="E17" s="9" t="s">
        <v>37</v>
      </c>
      <c r="F17" s="9" t="s">
        <v>37</v>
      </c>
      <c r="G17" s="7"/>
      <c r="H17" s="7"/>
      <c r="I17" s="26">
        <f>C17</f>
        <v>521</v>
      </c>
      <c r="J17" s="26">
        <v>0</v>
      </c>
    </row>
    <row r="18" spans="1:11">
      <c r="A18" s="3"/>
      <c r="B18" s="10"/>
      <c r="C18" s="9"/>
      <c r="D18" s="9"/>
      <c r="E18" s="9"/>
      <c r="F18" s="9"/>
      <c r="G18" s="9"/>
      <c r="H18" s="9"/>
      <c r="I18" s="26"/>
      <c r="J18" s="26"/>
    </row>
    <row r="19" spans="1:11">
      <c r="A19" s="3" t="s">
        <v>13</v>
      </c>
      <c r="B19" s="10" t="s">
        <v>24</v>
      </c>
      <c r="C19" s="9" t="s">
        <v>37</v>
      </c>
      <c r="D19" s="9" t="s">
        <v>37</v>
      </c>
      <c r="E19" s="9" t="s">
        <v>37</v>
      </c>
      <c r="F19" s="9" t="s">
        <v>37</v>
      </c>
      <c r="G19" s="7"/>
      <c r="H19" s="7"/>
      <c r="I19" s="7"/>
      <c r="J19" s="7"/>
    </row>
    <row r="20" spans="1:11">
      <c r="A20" s="3"/>
      <c r="B20" s="10"/>
      <c r="C20" s="9"/>
      <c r="D20" s="9"/>
      <c r="E20" s="9"/>
      <c r="F20" s="9"/>
      <c r="G20" s="9"/>
      <c r="H20" s="9"/>
      <c r="I20" s="26"/>
      <c r="J20" s="26"/>
    </row>
    <row r="21" spans="1:11">
      <c r="A21" s="3" t="s">
        <v>14</v>
      </c>
      <c r="B21" s="4" t="s">
        <v>25</v>
      </c>
      <c r="C21" s="9" t="s">
        <v>37</v>
      </c>
      <c r="D21" s="9" t="s">
        <v>37</v>
      </c>
      <c r="E21" s="9" t="s">
        <v>37</v>
      </c>
      <c r="F21" s="9" t="s">
        <v>37</v>
      </c>
      <c r="G21" s="7"/>
      <c r="H21" s="7"/>
      <c r="I21" s="7"/>
      <c r="J21" s="7"/>
    </row>
    <row r="22" spans="1:11">
      <c r="A22" s="3"/>
      <c r="B22" s="10"/>
      <c r="C22" s="9"/>
      <c r="D22" s="9"/>
      <c r="E22" s="9"/>
      <c r="F22" s="9"/>
      <c r="G22" s="9"/>
      <c r="H22" s="9"/>
      <c r="I22" s="26"/>
      <c r="J22" s="26"/>
    </row>
    <row r="23" spans="1:11">
      <c r="A23" s="12"/>
      <c r="B23" s="16"/>
      <c r="C23" s="15"/>
      <c r="D23" s="17"/>
      <c r="E23" s="15"/>
      <c r="F23" s="15"/>
      <c r="G23" s="9"/>
      <c r="H23" s="13"/>
      <c r="I23" s="26"/>
      <c r="J23" s="26"/>
    </row>
    <row r="24" spans="1:11" ht="16.5">
      <c r="A24" s="18"/>
      <c r="B24" s="33" t="s">
        <v>17</v>
      </c>
      <c r="C24" s="27">
        <f>SUM(C7:C23)</f>
        <v>4780</v>
      </c>
      <c r="D24" s="27">
        <f>SUM(D7:D22)</f>
        <v>706</v>
      </c>
      <c r="E24" s="27">
        <f>SUM(E7:E23)</f>
        <v>4006</v>
      </c>
      <c r="F24" s="27">
        <f>SUM(F7:F23)</f>
        <v>1210</v>
      </c>
      <c r="G24" s="27">
        <f>SUM(G6:G23)</f>
        <v>2229</v>
      </c>
      <c r="H24" s="27">
        <f>SUM(H6:H23)</f>
        <v>496</v>
      </c>
      <c r="I24" s="28">
        <f>SUM(I6:I23)</f>
        <v>11015</v>
      </c>
      <c r="J24" s="28">
        <f>SUM(J6:J23)</f>
        <v>2412</v>
      </c>
      <c r="K24" s="19"/>
    </row>
    <row r="25" spans="1:11">
      <c r="A25" s="20"/>
      <c r="B25" s="34"/>
      <c r="C25" s="35"/>
      <c r="D25" s="36"/>
      <c r="E25" s="37"/>
      <c r="F25" s="37"/>
      <c r="G25" s="37"/>
      <c r="H25" s="37"/>
      <c r="I25" s="29"/>
      <c r="J25" s="30"/>
    </row>
    <row r="26" spans="1:11">
      <c r="A26" s="20"/>
      <c r="B26" s="34"/>
      <c r="C26" s="38"/>
      <c r="D26" s="38"/>
      <c r="E26" s="34"/>
      <c r="F26" s="34"/>
      <c r="G26" s="34"/>
      <c r="H26" s="34"/>
      <c r="I26" s="31"/>
      <c r="J26" s="32"/>
    </row>
    <row r="27" spans="1:11">
      <c r="A27" s="20"/>
      <c r="B27" s="34"/>
      <c r="C27" s="34"/>
      <c r="D27" s="34"/>
      <c r="E27" s="46" t="s">
        <v>15</v>
      </c>
      <c r="F27" s="46"/>
      <c r="G27" s="46"/>
      <c r="H27" s="46"/>
      <c r="I27" s="44">
        <f>SUM(I24:J24)</f>
        <v>13427</v>
      </c>
      <c r="J27" s="45"/>
    </row>
    <row r="28" spans="1:11">
      <c r="A28" s="21"/>
      <c r="B28" s="22"/>
      <c r="C28" s="22"/>
      <c r="D28" s="22"/>
      <c r="E28" s="22"/>
      <c r="F28" s="22"/>
      <c r="G28" s="22"/>
      <c r="H28" s="22"/>
      <c r="I28" s="22"/>
      <c r="J28" s="23"/>
    </row>
    <row r="29" spans="1:11">
      <c r="A29" s="24"/>
    </row>
    <row r="30" spans="1:11">
      <c r="A30" s="24"/>
      <c r="B30" s="14"/>
    </row>
    <row r="31" spans="1:11">
      <c r="A31" s="24"/>
      <c r="B31" s="14"/>
    </row>
    <row r="32" spans="1:11">
      <c r="A32" s="24"/>
    </row>
    <row r="33" spans="1:1">
      <c r="A33" s="24"/>
    </row>
    <row r="34" spans="1:1">
      <c r="A34" s="24"/>
    </row>
    <row r="35" spans="1:1">
      <c r="A35" s="24"/>
    </row>
    <row r="36" spans="1:1">
      <c r="A36" s="24"/>
    </row>
    <row r="37" spans="1:1">
      <c r="A37" s="24"/>
    </row>
    <row r="38" spans="1:1">
      <c r="A38" s="24"/>
    </row>
    <row r="39" spans="1:1">
      <c r="A39" s="24"/>
    </row>
  </sheetData>
  <mergeCells count="10">
    <mergeCell ref="E27:H27"/>
    <mergeCell ref="I27:J27"/>
    <mergeCell ref="A1:J1"/>
    <mergeCell ref="A2:J2"/>
    <mergeCell ref="A4:A5"/>
    <mergeCell ref="B4:B5"/>
    <mergeCell ref="C4:D4"/>
    <mergeCell ref="E4:F4"/>
    <mergeCell ref="G4:H4"/>
    <mergeCell ref="I4:J4"/>
  </mergeCells>
  <pageMargins left="0.51181102362204722" right="0.31496062992125984" top="0.74803149606299213" bottom="0.74803149606299213" header="0.31496062992125984" footer="0.31496062992125984"/>
  <pageSetup paperSize="5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G39"/>
  <sheetViews>
    <sheetView tabSelected="1" workbookViewId="0">
      <selection activeCell="D13" sqref="D13"/>
    </sheetView>
  </sheetViews>
  <sheetFormatPr defaultRowHeight="14.25"/>
  <cols>
    <col min="1" max="1" width="4.28515625" style="1" customWidth="1"/>
    <col min="2" max="2" width="5.28515625" style="1" customWidth="1"/>
    <col min="3" max="3" width="27" style="1" customWidth="1"/>
    <col min="4" max="4" width="14.7109375" style="1" customWidth="1"/>
    <col min="5" max="5" width="17.5703125" style="1" customWidth="1"/>
    <col min="6" max="6" width="13.5703125" style="1" customWidth="1"/>
    <col min="7" max="16384" width="9.140625" style="1"/>
  </cols>
  <sheetData>
    <row r="1" spans="2:7" ht="15">
      <c r="B1" s="47" t="s">
        <v>42</v>
      </c>
      <c r="C1" s="47"/>
      <c r="D1" s="47"/>
      <c r="E1" s="47"/>
    </row>
    <row r="2" spans="2:7" ht="15">
      <c r="B2" s="47" t="s">
        <v>43</v>
      </c>
      <c r="C2" s="47"/>
      <c r="D2" s="47"/>
      <c r="E2" s="47"/>
    </row>
    <row r="4" spans="2:7" ht="16.5" customHeight="1">
      <c r="B4" s="49" t="s">
        <v>0</v>
      </c>
      <c r="C4" s="51" t="s">
        <v>35</v>
      </c>
      <c r="D4" s="48" t="s">
        <v>4</v>
      </c>
      <c r="E4" s="48"/>
    </row>
    <row r="5" spans="2:7" ht="16.5">
      <c r="B5" s="50"/>
      <c r="C5" s="52"/>
      <c r="D5" s="41" t="s">
        <v>5</v>
      </c>
      <c r="E5" s="41" t="s">
        <v>6</v>
      </c>
    </row>
    <row r="6" spans="2:7">
      <c r="B6" s="8"/>
      <c r="C6" s="2"/>
      <c r="D6" s="2"/>
      <c r="E6" s="2"/>
    </row>
    <row r="7" spans="2:7">
      <c r="B7" s="3" t="s">
        <v>7</v>
      </c>
      <c r="C7" s="4" t="s">
        <v>18</v>
      </c>
      <c r="D7" s="26">
        <f>'triwulan 1'!I7+'triwulan 2'!I7+'triwulan 3'!I7+'triwulan 4'!I7</f>
        <v>537</v>
      </c>
      <c r="E7" s="26">
        <f>'triwulan 1'!J7+'triwulan 2'!J7+'triwulan 3'!J7+'triwulan 4'!J7</f>
        <v>1836</v>
      </c>
    </row>
    <row r="8" spans="2:7">
      <c r="B8" s="9"/>
      <c r="C8" s="10"/>
      <c r="D8" s="26"/>
      <c r="E8" s="26"/>
    </row>
    <row r="9" spans="2:7">
      <c r="B9" s="3" t="s">
        <v>8</v>
      </c>
      <c r="C9" s="10" t="s">
        <v>19</v>
      </c>
      <c r="D9" s="26">
        <f>'triwulan 1'!I9+'triwulan 2'!I9+'triwulan 3'!I9+'triwulan 4'!I9</f>
        <v>6851</v>
      </c>
      <c r="E9" s="26">
        <v>2706</v>
      </c>
    </row>
    <row r="10" spans="2:7">
      <c r="B10" s="3"/>
      <c r="C10" s="10"/>
      <c r="D10" s="26"/>
      <c r="E10" s="26"/>
    </row>
    <row r="11" spans="2:7">
      <c r="B11" s="3" t="s">
        <v>9</v>
      </c>
      <c r="C11" s="10" t="s">
        <v>20</v>
      </c>
      <c r="D11" s="26">
        <f>'triwulan 1'!I11+'triwulan 2'!I11+'triwulan 3'!I11+'triwulan 4'!I11</f>
        <v>6259</v>
      </c>
      <c r="E11" s="26">
        <f>'triwulan 1'!J11+'triwulan 2'!J11+'triwulan 3'!J11+'triwulan 4'!J11</f>
        <v>468</v>
      </c>
    </row>
    <row r="12" spans="2:7">
      <c r="B12" s="3"/>
      <c r="C12" s="10"/>
      <c r="D12" s="26"/>
      <c r="E12" s="26"/>
    </row>
    <row r="13" spans="2:7">
      <c r="B13" s="3" t="s">
        <v>10</v>
      </c>
      <c r="C13" s="10" t="s">
        <v>21</v>
      </c>
      <c r="D13" s="26">
        <v>3170</v>
      </c>
      <c r="E13" s="26">
        <v>0</v>
      </c>
      <c r="G13" s="1" t="s">
        <v>16</v>
      </c>
    </row>
    <row r="14" spans="2:7">
      <c r="B14" s="3"/>
      <c r="C14" s="10"/>
      <c r="D14" s="26"/>
      <c r="E14" s="26"/>
    </row>
    <row r="15" spans="2:7">
      <c r="B15" s="3" t="s">
        <v>11</v>
      </c>
      <c r="C15" s="10" t="s">
        <v>22</v>
      </c>
      <c r="D15" s="26">
        <v>8</v>
      </c>
      <c r="E15" s="26">
        <v>0</v>
      </c>
    </row>
    <row r="16" spans="2:7">
      <c r="B16" s="3"/>
      <c r="C16" s="10"/>
      <c r="D16" s="26"/>
      <c r="E16" s="26"/>
    </row>
    <row r="17" spans="2:6">
      <c r="B17" s="3" t="s">
        <v>12</v>
      </c>
      <c r="C17" s="10" t="s">
        <v>23</v>
      </c>
      <c r="D17" s="26">
        <v>521</v>
      </c>
      <c r="E17" s="26">
        <v>0</v>
      </c>
    </row>
    <row r="18" spans="2:6">
      <c r="B18" s="3"/>
      <c r="C18" s="10"/>
      <c r="D18" s="26"/>
      <c r="E18" s="26"/>
    </row>
    <row r="19" spans="2:6" ht="15">
      <c r="B19" s="3" t="s">
        <v>13</v>
      </c>
      <c r="C19" s="10" t="s">
        <v>24</v>
      </c>
      <c r="D19" s="42">
        <v>0</v>
      </c>
      <c r="E19" s="42">
        <v>0</v>
      </c>
    </row>
    <row r="20" spans="2:6" ht="15">
      <c r="B20" s="3"/>
      <c r="C20" s="10"/>
      <c r="D20" s="43"/>
      <c r="E20" s="43"/>
    </row>
    <row r="21" spans="2:6" ht="15">
      <c r="B21" s="3" t="s">
        <v>14</v>
      </c>
      <c r="C21" s="4" t="s">
        <v>25</v>
      </c>
      <c r="D21" s="42">
        <v>15</v>
      </c>
      <c r="E21" s="42">
        <v>0</v>
      </c>
    </row>
    <row r="22" spans="2:6">
      <c r="B22" s="3"/>
      <c r="C22" s="10"/>
      <c r="D22" s="26"/>
      <c r="E22" s="26"/>
    </row>
    <row r="23" spans="2:6">
      <c r="B23" s="12"/>
      <c r="C23" s="16"/>
      <c r="D23" s="26"/>
      <c r="E23" s="26"/>
    </row>
    <row r="24" spans="2:6" ht="16.5">
      <c r="B24" s="18"/>
      <c r="C24" s="33" t="s">
        <v>17</v>
      </c>
      <c r="D24" s="28">
        <f>SUM(D6:D23)</f>
        <v>17361</v>
      </c>
      <c r="E24" s="28">
        <f>SUM(E6:E23)</f>
        <v>5010</v>
      </c>
      <c r="F24" s="19"/>
    </row>
    <row r="25" spans="2:6">
      <c r="B25" s="20"/>
      <c r="C25" s="34"/>
      <c r="D25" s="29"/>
      <c r="E25" s="30"/>
    </row>
    <row r="26" spans="2:6">
      <c r="B26" s="20"/>
      <c r="C26" s="34"/>
      <c r="D26" s="31"/>
      <c r="E26" s="32"/>
    </row>
    <row r="27" spans="2:6">
      <c r="B27" s="20"/>
      <c r="C27" s="34"/>
      <c r="D27" s="44">
        <f>SUM(D24:E24)</f>
        <v>22371</v>
      </c>
      <c r="E27" s="45"/>
    </row>
    <row r="28" spans="2:6">
      <c r="B28" s="21"/>
      <c r="C28" s="22"/>
      <c r="D28" s="22"/>
      <c r="E28" s="23"/>
    </row>
    <row r="29" spans="2:6">
      <c r="B29" s="24"/>
    </row>
    <row r="30" spans="2:6">
      <c r="B30" s="24"/>
      <c r="C30" s="14"/>
    </row>
    <row r="31" spans="2:6">
      <c r="B31" s="24"/>
      <c r="C31" s="14"/>
    </row>
    <row r="32" spans="2:6">
      <c r="B32" s="24"/>
    </row>
    <row r="33" spans="2:2">
      <c r="B33" s="24"/>
    </row>
    <row r="34" spans="2:2">
      <c r="B34" s="24"/>
    </row>
    <row r="35" spans="2:2">
      <c r="B35" s="24"/>
    </row>
    <row r="36" spans="2:2">
      <c r="B36" s="24"/>
    </row>
    <row r="37" spans="2:2">
      <c r="B37" s="24"/>
    </row>
    <row r="38" spans="2:2">
      <c r="B38" s="24"/>
    </row>
    <row r="39" spans="2:2">
      <c r="B39" s="24"/>
    </row>
  </sheetData>
  <mergeCells count="6">
    <mergeCell ref="D27:E27"/>
    <mergeCell ref="B1:E1"/>
    <mergeCell ref="B2:E2"/>
    <mergeCell ref="B4:B5"/>
    <mergeCell ref="C4:C5"/>
    <mergeCell ref="D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triwulan 1</vt:lpstr>
      <vt:lpstr>triwulan 2</vt:lpstr>
      <vt:lpstr>triwulan 3</vt:lpstr>
      <vt:lpstr>triwulan 4</vt:lpstr>
      <vt:lpstr>total menginap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2022-05-17T05:10:07Z</cp:lastPrinted>
  <dcterms:created xsi:type="dcterms:W3CDTF">2018-03-07T03:54:50Z</dcterms:created>
  <dcterms:modified xsi:type="dcterms:W3CDTF">2023-07-17T04:24:44Z</dcterms:modified>
</cp:coreProperties>
</file>