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9140" windowHeight="7335" activeTab="4"/>
  </bookViews>
  <sheets>
    <sheet name="triwulan 1" sheetId="1" r:id="rId1"/>
    <sheet name="triwulan 2" sheetId="4" r:id="rId2"/>
    <sheet name="triwulan 3" sheetId="5" r:id="rId3"/>
    <sheet name="triwulan 4" sheetId="7" r:id="rId4"/>
    <sheet name="rekap hunian 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calcPr calcId="124519"/>
</workbook>
</file>

<file path=xl/calcChain.xml><?xml version="1.0" encoding="utf-8"?>
<calcChain xmlns="http://schemas.openxmlformats.org/spreadsheetml/2006/main">
  <c r="E17" i="8"/>
  <c r="D17"/>
  <c r="F17" s="1"/>
  <c r="E15"/>
  <c r="D15"/>
  <c r="F15" s="1"/>
  <c r="E13"/>
  <c r="D13"/>
  <c r="F13" s="1"/>
  <c r="E11"/>
  <c r="D11"/>
  <c r="F11" s="1"/>
  <c r="E9"/>
  <c r="D9"/>
  <c r="F9" s="1"/>
  <c r="E7"/>
  <c r="E23" s="1"/>
  <c r="D7"/>
  <c r="F7" s="1"/>
  <c r="F23" s="1"/>
  <c r="J13" i="7"/>
  <c r="J11"/>
  <c r="I9"/>
  <c r="I24"/>
  <c r="H9"/>
  <c r="G9"/>
  <c r="H7"/>
  <c r="G7"/>
  <c r="F9"/>
  <c r="J9" s="1"/>
  <c r="E9"/>
  <c r="I24" i="5"/>
  <c r="D7" i="7"/>
  <c r="F17"/>
  <c r="F7"/>
  <c r="J7" s="1"/>
  <c r="D15"/>
  <c r="J15" s="1"/>
  <c r="C15"/>
  <c r="I15" s="1"/>
  <c r="C11"/>
  <c r="I11" s="1"/>
  <c r="D9"/>
  <c r="C9"/>
  <c r="D13"/>
  <c r="C13"/>
  <c r="D23" i="8" l="1"/>
  <c r="J24" i="5"/>
  <c r="J13"/>
  <c r="H13"/>
  <c r="I9"/>
  <c r="H9"/>
  <c r="J9" s="1"/>
  <c r="G9"/>
  <c r="D13"/>
  <c r="E9" l="1"/>
  <c r="F9" l="1"/>
  <c r="I27" i="4" l="1"/>
  <c r="J24"/>
  <c r="I24"/>
  <c r="H24"/>
  <c r="G24"/>
  <c r="F24"/>
  <c r="E24"/>
  <c r="D24"/>
  <c r="C24"/>
  <c r="J13"/>
  <c r="I13"/>
  <c r="J9"/>
  <c r="I9"/>
  <c r="J7"/>
  <c r="I7"/>
  <c r="H13"/>
  <c r="H9"/>
  <c r="G9"/>
  <c r="H7"/>
  <c r="G7"/>
  <c r="F9" l="1"/>
  <c r="E9"/>
  <c r="F7"/>
  <c r="E7"/>
  <c r="D7"/>
  <c r="C7"/>
  <c r="J11"/>
  <c r="I11"/>
  <c r="C11"/>
  <c r="C9" l="1"/>
  <c r="D9" l="1"/>
  <c r="J9" i="1" l="1"/>
  <c r="J7"/>
  <c r="H9"/>
  <c r="H7"/>
  <c r="F7" l="1"/>
  <c r="D9" l="1"/>
  <c r="D7" l="1"/>
  <c r="G11"/>
  <c r="I11" s="1"/>
  <c r="G9"/>
  <c r="I9" s="1"/>
  <c r="G7"/>
  <c r="I7" s="1"/>
  <c r="I24" s="1"/>
  <c r="E11" l="1"/>
  <c r="E7"/>
  <c r="J24" i="7" l="1"/>
  <c r="I27" s="1"/>
  <c r="H24"/>
  <c r="G24"/>
  <c r="F24"/>
  <c r="E24"/>
  <c r="D24"/>
  <c r="C24"/>
  <c r="I27" i="5"/>
  <c r="H24"/>
  <c r="G24"/>
  <c r="F24"/>
  <c r="E24"/>
  <c r="D24"/>
  <c r="C24"/>
  <c r="C11" i="1"/>
  <c r="C9"/>
  <c r="C7"/>
  <c r="J24" l="1"/>
  <c r="I27" s="1"/>
  <c r="H24"/>
  <c r="G24"/>
  <c r="F24"/>
  <c r="E24"/>
  <c r="D24"/>
  <c r="C24"/>
</calcChain>
</file>

<file path=xl/sharedStrings.xml><?xml version="1.0" encoding="utf-8"?>
<sst xmlns="http://schemas.openxmlformats.org/spreadsheetml/2006/main" count="226" uniqueCount="42">
  <si>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</si>
  <si>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</si>
  <si>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</si>
  <si>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</si>
  <si>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</si>
  <si>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</si>
  <si>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</si>
  <si>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</si>
  <si>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</si>
  <si>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</si>
  <si>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</si>
  <si>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</si>
  <si>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</si>
  <si>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</si>
  <si>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</si>
  <si>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</si>
  <si>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</si>
  <si>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</si>
  <si>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-</t>
  </si>
  <si>
    <t xml:space="preserve">Yang Terlaporkan Per Triwulan </t>
  </si>
  <si>
    <t>DATA KUNJUNGAN WISATAWAN MENGINAP DI KAB. KARANGASEM TAHUN 2021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</si>
  <si>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</si>
  <si>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</si>
  <si>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</si>
  <si>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</si>
  <si>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</si>
  <si>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</si>
  <si>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</si>
  <si>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</si>
  <si>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</si>
  <si>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</si>
  <si>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</si>
  <si>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</si>
  <si>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</si>
  <si>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</si>
  <si>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</si>
  <si>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</si>
  <si>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</si>
  <si>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</si>
  <si>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 xml:space="preserve">REKAP DATA KUNJUNGAN WISATAWAN MENGINAP </t>
  </si>
  <si>
    <t>DI KAB. KARANGASEM TAHUN 2021</t>
  </si>
  <si>
    <t>Jumlah Total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</si>
</sst>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64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164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64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64" fontId="8" fillId="0" borderId="9" xfId="1" applyFont="1" applyBorder="1" applyAlignment="1">
      <alignment horizontal="center"/>
    </xf>
    <xf numFmtId="164" fontId="8" fillId="0" borderId="10" xfId="1" applyFont="1" applyBorder="1" applyAlignment="1">
      <alignment horizontal="center"/>
    </xf>
    <xf numFmtId="3" fontId="11" fillId="0" borderId="1" xfId="0" quotePrefix="1" applyNumberFormat="1" applyFont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" xfId="0" applyFont="1" applyBorder="1"/>
    <xf numFmtId="1" fontId="7" fillId="0" borderId="1" xfId="2" applyNumberFormat="1" applyFont="1" applyBorder="1"/>
    <xf numFmtId="3" fontId="7" fillId="0" borderId="1" xfId="0" applyNumberFormat="1" applyFont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ME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JU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AGUSTU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SEPTEMB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JUL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OKTOBE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NOPEM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DESEMB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FEBR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MAR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APR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/>
      <sheetData sheetId="1">
        <row r="65">
          <cell r="K65">
            <v>53</v>
          </cell>
        </row>
      </sheetData>
      <sheetData sheetId="2">
        <row r="40">
          <cell r="K40">
            <v>80</v>
          </cell>
        </row>
      </sheetData>
      <sheetData sheetId="3">
        <row r="108">
          <cell r="L108">
            <v>37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BEBANDEM"/>
      <sheetName val="Sheet6"/>
      <sheetName val="Sheet7"/>
    </sheetNames>
    <sheetDataSet>
      <sheetData sheetId="0"/>
      <sheetData sheetId="1">
        <row r="67">
          <cell r="E67">
            <v>96</v>
          </cell>
        </row>
      </sheetData>
      <sheetData sheetId="2">
        <row r="40">
          <cell r="E40">
            <v>370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/>
      <sheetData sheetId="1">
        <row r="67">
          <cell r="E67">
            <v>16</v>
          </cell>
        </row>
      </sheetData>
      <sheetData sheetId="2">
        <row r="40">
          <cell r="E40">
            <v>62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BEBANDEM"/>
      <sheetName val="Sheet6"/>
      <sheetName val="Sheet7"/>
    </sheetNames>
    <sheetDataSet>
      <sheetData sheetId="0">
        <row r="15">
          <cell r="E15">
            <v>210</v>
          </cell>
        </row>
      </sheetData>
      <sheetData sheetId="1">
        <row r="67">
          <cell r="E67">
            <v>198</v>
          </cell>
        </row>
      </sheetData>
      <sheetData sheetId="2">
        <row r="40">
          <cell r="E40">
            <v>319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 refreshError="1"/>
      <sheetData sheetId="2">
        <row r="40">
          <cell r="E40">
            <v>75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BEBANDEM"/>
      <sheetName val="Sheet6"/>
      <sheetName val="Sheet7"/>
    </sheetNames>
    <sheetDataSet>
      <sheetData sheetId="0" refreshError="1"/>
      <sheetData sheetId="1" refreshError="1"/>
      <sheetData sheetId="2">
        <row r="40">
          <cell r="E40">
            <v>222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/>
      <sheetData sheetId="1"/>
      <sheetData sheetId="2">
        <row r="40">
          <cell r="E40">
            <v>34</v>
          </cell>
        </row>
      </sheetData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>
        <row r="15">
          <cell r="E15">
            <v>238</v>
          </cell>
        </row>
      </sheetData>
      <sheetData sheetId="1"/>
      <sheetData sheetId="2">
        <row r="40">
          <cell r="E40">
            <v>290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BEBANDEM"/>
      <sheetName val="Sheet6"/>
      <sheetName val="Sheet7"/>
    </sheetNames>
    <sheetDataSet>
      <sheetData sheetId="0">
        <row r="15">
          <cell r="E15">
            <v>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>
        <row r="17">
          <cell r="E17">
            <v>416</v>
          </cell>
        </row>
      </sheetData>
      <sheetData sheetId="1">
        <row r="67">
          <cell r="E67">
            <v>355</v>
          </cell>
        </row>
      </sheetData>
      <sheetData sheetId="2">
        <row r="40">
          <cell r="E40">
            <v>416</v>
          </cell>
        </row>
      </sheetData>
      <sheetData sheetId="3"/>
      <sheetData sheetId="4">
        <row r="12">
          <cell r="E12">
            <v>10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idemen"/>
      <sheetName val="RENDANG"/>
    </sheetNames>
    <sheetDataSet>
      <sheetData sheetId="0"/>
      <sheetData sheetId="1">
        <row r="67">
          <cell r="E67">
            <v>104</v>
          </cell>
        </row>
      </sheetData>
      <sheetData sheetId="2">
        <row r="40">
          <cell r="E40">
            <v>360</v>
          </cell>
        </row>
      </sheetData>
      <sheetData sheetId="3"/>
      <sheetData sheetId="4">
        <row r="11">
          <cell r="E11">
            <v>3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>
        <row r="65">
          <cell r="L65">
            <v>151</v>
          </cell>
        </row>
      </sheetData>
      <sheetData sheetId="2">
        <row r="40">
          <cell r="L40">
            <v>189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/>
      <sheetData sheetId="1">
        <row r="67">
          <cell r="E67">
            <v>0</v>
          </cell>
        </row>
      </sheetData>
      <sheetData sheetId="2">
        <row r="40">
          <cell r="E40">
            <v>50</v>
          </cell>
        </row>
      </sheetData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idemen"/>
      <sheetName val="RENDANG"/>
    </sheetNames>
    <sheetDataSet>
      <sheetData sheetId="0"/>
      <sheetData sheetId="1">
        <row r="67">
          <cell r="E67">
            <v>147</v>
          </cell>
        </row>
      </sheetData>
      <sheetData sheetId="2">
        <row r="40">
          <cell r="E40">
            <v>794</v>
          </cell>
        </row>
      </sheetData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>
        <row r="15">
          <cell r="E15">
            <v>0</v>
          </cell>
        </row>
      </sheetData>
      <sheetData sheetId="1"/>
      <sheetData sheetId="2">
        <row r="40">
          <cell r="E40">
            <v>60</v>
          </cell>
        </row>
      </sheetData>
      <sheetData sheetId="3">
        <row r="109">
          <cell r="E109">
            <v>89</v>
          </cell>
        </row>
      </sheetData>
      <sheetData sheetId="4">
        <row r="12">
          <cell r="E12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/>
      <sheetData sheetId="1"/>
      <sheetData sheetId="2">
        <row r="40">
          <cell r="E40">
            <v>66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>
        <row r="66">
          <cell r="E66">
            <v>52</v>
          </cell>
        </row>
      </sheetData>
      <sheetData sheetId="2" refreshError="1"/>
      <sheetData sheetId="3">
        <row r="108">
          <cell r="E108">
            <v>45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>
        <row r="66">
          <cell r="E66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>
        <row r="66">
          <cell r="E66">
            <v>16</v>
          </cell>
        </row>
      </sheetData>
      <sheetData sheetId="2">
        <row r="40">
          <cell r="E40">
            <v>63</v>
          </cell>
        </row>
      </sheetData>
      <sheetData sheetId="3">
        <row r="108">
          <cell r="E108">
            <v>47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 refreshError="1"/>
      <sheetData sheetId="1">
        <row r="66">
          <cell r="E66">
            <v>110</v>
          </cell>
        </row>
      </sheetData>
      <sheetData sheetId="2">
        <row r="40">
          <cell r="E40">
            <v>179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/>
      <sheetData sheetId="1">
        <row r="66">
          <cell r="E66">
            <v>11</v>
          </cell>
        </row>
      </sheetData>
      <sheetData sheetId="2">
        <row r="40">
          <cell r="E40">
            <v>45</v>
          </cell>
        </row>
      </sheetData>
      <sheetData sheetId="3">
        <row r="109">
          <cell r="E109">
            <v>53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heet5"/>
      <sheetName val="Sheet6"/>
      <sheetName val="Sheet7"/>
    </sheetNames>
    <sheetDataSet>
      <sheetData sheetId="0"/>
      <sheetData sheetId="1">
        <row r="66">
          <cell r="E66">
            <v>86</v>
          </cell>
        </row>
      </sheetData>
      <sheetData sheetId="2">
        <row r="40">
          <cell r="E40">
            <v>127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BEBANDEM"/>
      <sheetName val="Sheet6"/>
      <sheetName val="Sheet7"/>
    </sheetNames>
    <sheetDataSet>
      <sheetData sheetId="0"/>
      <sheetData sheetId="1">
        <row r="67">
          <cell r="E67">
            <v>19</v>
          </cell>
        </row>
      </sheetData>
      <sheetData sheetId="2">
        <row r="40">
          <cell r="E40">
            <v>72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H20" sqref="H20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</row>
    <row r="4" spans="1:12" ht="16.5">
      <c r="A4" s="47" t="s">
        <v>0</v>
      </c>
      <c r="B4" s="49" t="s">
        <v>38</v>
      </c>
      <c r="C4" s="46" t="s">
        <v>1</v>
      </c>
      <c r="D4" s="46"/>
      <c r="E4" s="46" t="s">
        <v>2</v>
      </c>
      <c r="F4" s="46"/>
      <c r="G4" s="46" t="s">
        <v>3</v>
      </c>
      <c r="H4" s="46"/>
      <c r="I4" s="46" t="s">
        <v>4</v>
      </c>
      <c r="J4" s="46"/>
    </row>
    <row r="5" spans="1:12" ht="16.5">
      <c r="A5" s="48"/>
      <c r="B5" s="50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21</v>
      </c>
      <c r="C7" s="5">
        <f>[1]KARANGASEM!$K$65</f>
        <v>53</v>
      </c>
      <c r="D7" s="6">
        <f>[2]KARANGASEM!$L$65</f>
        <v>151</v>
      </c>
      <c r="E7" s="7">
        <f>[3]KARANGASEM!$E$66</f>
        <v>52</v>
      </c>
      <c r="F7" s="8">
        <f>[4]KARANGASEM!$E$66</f>
        <v>92</v>
      </c>
      <c r="G7" s="9">
        <f>[5]KARANGASEM!$E$66</f>
        <v>16</v>
      </c>
      <c r="H7" s="9">
        <f>[6]KARANGASEM!$E$66</f>
        <v>110</v>
      </c>
      <c r="I7" s="26">
        <f>C7+E7+G7</f>
        <v>121</v>
      </c>
      <c r="J7" s="26">
        <f>D7+F7+H7</f>
        <v>353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22</v>
      </c>
      <c r="C9" s="7">
        <f>[1]MANGGIS!$K$40</f>
        <v>80</v>
      </c>
      <c r="D9" s="7">
        <f>[2]MANGGIS!$L$40</f>
        <v>189</v>
      </c>
      <c r="E9" s="7" t="s">
        <v>18</v>
      </c>
      <c r="F9" s="7" t="s">
        <v>18</v>
      </c>
      <c r="G9" s="7">
        <f>[5]MANGGIS!$E$40</f>
        <v>63</v>
      </c>
      <c r="H9" s="7">
        <f>[6]MANGGIS!$E$40</f>
        <v>179</v>
      </c>
      <c r="I9" s="26">
        <f>C9+G9</f>
        <v>143</v>
      </c>
      <c r="J9" s="26">
        <f>D9+H9</f>
        <v>368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23</v>
      </c>
      <c r="C11" s="9">
        <f>[1]ABANG!$L$108</f>
        <v>37</v>
      </c>
      <c r="D11" s="9"/>
      <c r="E11" s="9">
        <f>[3]ABANG!$E$108</f>
        <v>45</v>
      </c>
      <c r="F11" s="7" t="s">
        <v>18</v>
      </c>
      <c r="G11" s="9">
        <f>[5]ABANG!$E$108</f>
        <v>47</v>
      </c>
      <c r="H11" s="7" t="s">
        <v>18</v>
      </c>
      <c r="I11" s="26">
        <f>C11+G11</f>
        <v>84</v>
      </c>
      <c r="J11" s="26">
        <v>0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24</v>
      </c>
      <c r="C13" s="7" t="s">
        <v>18</v>
      </c>
      <c r="D13" s="7" t="s">
        <v>18</v>
      </c>
      <c r="E13" s="7" t="s">
        <v>18</v>
      </c>
      <c r="F13" s="7" t="s">
        <v>18</v>
      </c>
      <c r="G13" s="7" t="s">
        <v>18</v>
      </c>
      <c r="H13" s="7" t="s">
        <v>18</v>
      </c>
      <c r="I13" s="26">
        <v>0</v>
      </c>
      <c r="J13" s="26">
        <v>0</v>
      </c>
      <c r="L13" s="1" t="s">
        <v>16</v>
      </c>
    </row>
    <row r="14" spans="1:1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>
      <c r="A15" s="3" t="s">
        <v>11</v>
      </c>
      <c r="B15" s="10" t="s">
        <v>25</v>
      </c>
      <c r="C15" s="7" t="s">
        <v>18</v>
      </c>
      <c r="D15" s="7" t="s">
        <v>18</v>
      </c>
      <c r="E15" s="7" t="s">
        <v>18</v>
      </c>
      <c r="F15" s="7" t="s">
        <v>18</v>
      </c>
      <c r="G15" s="7" t="s">
        <v>18</v>
      </c>
      <c r="H15" s="7" t="s">
        <v>18</v>
      </c>
      <c r="I15" s="26">
        <v>0</v>
      </c>
      <c r="J15" s="26">
        <v>0</v>
      </c>
    </row>
    <row r="16" spans="1:1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1">
      <c r="A17" s="3" t="s">
        <v>12</v>
      </c>
      <c r="B17" s="10" t="s">
        <v>26</v>
      </c>
      <c r="C17" s="40" t="s">
        <v>18</v>
      </c>
      <c r="D17" s="7" t="s">
        <v>18</v>
      </c>
      <c r="E17" s="7" t="s">
        <v>18</v>
      </c>
      <c r="F17" s="7" t="s">
        <v>18</v>
      </c>
      <c r="G17" s="7" t="s">
        <v>18</v>
      </c>
      <c r="H17" s="7" t="s">
        <v>18</v>
      </c>
      <c r="I17" s="26">
        <v>0</v>
      </c>
      <c r="J17" s="26">
        <v>0</v>
      </c>
    </row>
    <row r="18" spans="1:11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1">
      <c r="A19" s="3" t="s">
        <v>13</v>
      </c>
      <c r="B19" s="10" t="s">
        <v>27</v>
      </c>
      <c r="C19" s="7" t="s">
        <v>18</v>
      </c>
      <c r="D19" s="7" t="s">
        <v>18</v>
      </c>
      <c r="E19" s="7" t="s">
        <v>18</v>
      </c>
      <c r="F19" s="7" t="s">
        <v>18</v>
      </c>
      <c r="G19" s="7" t="s">
        <v>18</v>
      </c>
      <c r="H19" s="7" t="s">
        <v>18</v>
      </c>
      <c r="I19" s="26">
        <v>0</v>
      </c>
      <c r="J19" s="26">
        <v>0</v>
      </c>
    </row>
    <row r="20" spans="1:11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1">
      <c r="A21" s="3" t="s">
        <v>14</v>
      </c>
      <c r="B21" s="4" t="s">
        <v>28</v>
      </c>
      <c r="C21" s="7" t="s">
        <v>18</v>
      </c>
      <c r="D21" s="7" t="s">
        <v>18</v>
      </c>
      <c r="E21" s="7" t="s">
        <v>18</v>
      </c>
      <c r="F21" s="7" t="s">
        <v>18</v>
      </c>
      <c r="G21" s="7" t="s">
        <v>18</v>
      </c>
      <c r="H21" s="7" t="s">
        <v>18</v>
      </c>
      <c r="I21" s="26">
        <v>0</v>
      </c>
      <c r="J21" s="26"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170</v>
      </c>
      <c r="D24" s="27">
        <f>SUM(D7:D22)</f>
        <v>340</v>
      </c>
      <c r="E24" s="27">
        <f>SUM(E7:E23)</f>
        <v>97</v>
      </c>
      <c r="F24" s="27">
        <f>SUM(F7:F23)</f>
        <v>92</v>
      </c>
      <c r="G24" s="27">
        <f>SUM(G6:G23)</f>
        <v>126</v>
      </c>
      <c r="H24" s="27">
        <f>SUM(H6:H23)</f>
        <v>289</v>
      </c>
      <c r="I24" s="27">
        <f>SUM(I6:I23)</f>
        <v>348</v>
      </c>
      <c r="J24" s="28">
        <f>SUM(J6:J23)</f>
        <v>721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4" t="s">
        <v>15</v>
      </c>
      <c r="F27" s="44"/>
      <c r="G27" s="44"/>
      <c r="H27" s="44"/>
      <c r="I27" s="42">
        <f>SUM(I24:J24)</f>
        <v>1069</v>
      </c>
      <c r="J27" s="43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F21" sqref="F21:H21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</row>
    <row r="4" spans="1:12" ht="16.5">
      <c r="A4" s="47" t="s">
        <v>0</v>
      </c>
      <c r="B4" s="49" t="s">
        <v>38</v>
      </c>
      <c r="C4" s="46" t="s">
        <v>29</v>
      </c>
      <c r="D4" s="46"/>
      <c r="E4" s="46" t="s">
        <v>30</v>
      </c>
      <c r="F4" s="46"/>
      <c r="G4" s="46" t="s">
        <v>31</v>
      </c>
      <c r="H4" s="46"/>
      <c r="I4" s="46" t="s">
        <v>4</v>
      </c>
      <c r="J4" s="46"/>
    </row>
    <row r="5" spans="1:12" ht="16.5">
      <c r="A5" s="48"/>
      <c r="B5" s="50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21</v>
      </c>
      <c r="C7" s="5">
        <f>[7]KARANGASEM!$E$66</f>
        <v>11</v>
      </c>
      <c r="D7" s="6">
        <f>[8]KARANGASEM!$E$66</f>
        <v>86</v>
      </c>
      <c r="E7" s="7">
        <f>[9]KARANGASEM!$E$67</f>
        <v>19</v>
      </c>
      <c r="F7" s="8">
        <f>[10]KARANGASEM!$E$67</f>
        <v>96</v>
      </c>
      <c r="G7" s="9">
        <f>[11]KARANGASEM!$E$67</f>
        <v>16</v>
      </c>
      <c r="H7" s="9">
        <f>[12]KARANGASEM!$E$67</f>
        <v>198</v>
      </c>
      <c r="I7" s="26">
        <f>C7+E7+G7</f>
        <v>46</v>
      </c>
      <c r="J7" s="26">
        <f>D7+F7+H7</f>
        <v>380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22</v>
      </c>
      <c r="C9" s="7">
        <f>[7]MANGGIS!$E$40</f>
        <v>45</v>
      </c>
      <c r="D9" s="7">
        <f>[8]MANGGIS!$E$40</f>
        <v>127</v>
      </c>
      <c r="E9" s="7">
        <f>[9]MANGGIS!$E$40</f>
        <v>72</v>
      </c>
      <c r="F9" s="7">
        <f>[10]MANGGIS!$E$40</f>
        <v>370</v>
      </c>
      <c r="G9" s="7">
        <f>[11]MANGGIS!$E$40</f>
        <v>62</v>
      </c>
      <c r="H9" s="7">
        <f>[12]MANGGIS!$E$40</f>
        <v>319</v>
      </c>
      <c r="I9" s="26">
        <f>C9+E9+G9</f>
        <v>179</v>
      </c>
      <c r="J9" s="26">
        <f>D9+F9+H9</f>
        <v>816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23</v>
      </c>
      <c r="C11" s="9">
        <f>[7]ABANG!$E$109</f>
        <v>53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26">
        <f>C11</f>
        <v>53</v>
      </c>
      <c r="J11" s="26">
        <f>D11</f>
        <v>0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24</v>
      </c>
      <c r="C13" s="7" t="s">
        <v>18</v>
      </c>
      <c r="D13" s="7" t="s">
        <v>18</v>
      </c>
      <c r="E13" s="7">
        <v>147</v>
      </c>
      <c r="F13" s="7">
        <v>80</v>
      </c>
      <c r="G13" s="9">
        <v>0</v>
      </c>
      <c r="H13" s="9">
        <f>[12]KUBU!$E$15</f>
        <v>210</v>
      </c>
      <c r="I13" s="26">
        <f>E13+G13</f>
        <v>147</v>
      </c>
      <c r="J13" s="26">
        <f>F13+H13</f>
        <v>290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25</v>
      </c>
      <c r="C15" s="7" t="s">
        <v>18</v>
      </c>
      <c r="D15" s="7" t="s">
        <v>18</v>
      </c>
      <c r="E15" s="7" t="s">
        <v>18</v>
      </c>
      <c r="F15" s="7" t="s">
        <v>18</v>
      </c>
      <c r="G15" s="7" t="s">
        <v>18</v>
      </c>
      <c r="H15" s="7" t="s">
        <v>18</v>
      </c>
      <c r="I15" s="26">
        <v>0</v>
      </c>
      <c r="J15" s="26">
        <v>0</v>
      </c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26</v>
      </c>
      <c r="C17" s="40" t="s">
        <v>18</v>
      </c>
      <c r="D17" s="40" t="s">
        <v>18</v>
      </c>
      <c r="E17" s="7" t="s">
        <v>18</v>
      </c>
      <c r="F17" s="7" t="s">
        <v>18</v>
      </c>
      <c r="G17" s="7" t="s">
        <v>18</v>
      </c>
      <c r="H17" s="7" t="s">
        <v>18</v>
      </c>
      <c r="I17" s="26">
        <v>0</v>
      </c>
      <c r="J17" s="26">
        <v>0</v>
      </c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>
      <c r="A19" s="3" t="s">
        <v>13</v>
      </c>
      <c r="B19" s="10" t="s">
        <v>27</v>
      </c>
      <c r="C19" s="7" t="s">
        <v>18</v>
      </c>
      <c r="D19" s="7" t="s">
        <v>18</v>
      </c>
      <c r="E19" s="7" t="s">
        <v>18</v>
      </c>
      <c r="F19" s="7" t="s">
        <v>18</v>
      </c>
      <c r="G19" s="7" t="s">
        <v>18</v>
      </c>
      <c r="H19" s="7" t="s">
        <v>18</v>
      </c>
      <c r="I19" s="26">
        <v>0</v>
      </c>
      <c r="J19" s="26">
        <v>0</v>
      </c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>
      <c r="A21" s="3" t="s">
        <v>14</v>
      </c>
      <c r="B21" s="4" t="s">
        <v>28</v>
      </c>
      <c r="C21" s="7" t="s">
        <v>18</v>
      </c>
      <c r="D21" s="7" t="s">
        <v>18</v>
      </c>
      <c r="E21" s="7" t="s">
        <v>18</v>
      </c>
      <c r="F21" s="7" t="s">
        <v>18</v>
      </c>
      <c r="G21" s="7" t="s">
        <v>18</v>
      </c>
      <c r="H21" s="7" t="s">
        <v>18</v>
      </c>
      <c r="I21" s="26">
        <v>0</v>
      </c>
      <c r="J21" s="26"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SUM(C7:C21)</f>
        <v>109</v>
      </c>
      <c r="D24" s="27">
        <f>SUM(D7:D21)</f>
        <v>213</v>
      </c>
      <c r="E24" s="27">
        <f>SUM(E7:E21)</f>
        <v>238</v>
      </c>
      <c r="F24" s="27">
        <f>SUM(F7:F21)</f>
        <v>546</v>
      </c>
      <c r="G24" s="27">
        <f>SUM(G7:G21)</f>
        <v>78</v>
      </c>
      <c r="H24" s="27">
        <f>SUM(H7:H22)</f>
        <v>727</v>
      </c>
      <c r="I24" s="27">
        <f>SUM(I7:I21)</f>
        <v>425</v>
      </c>
      <c r="J24" s="28">
        <f>SUM(J7:J21)</f>
        <v>1486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4" t="s">
        <v>15</v>
      </c>
      <c r="F27" s="44"/>
      <c r="G27" s="44"/>
      <c r="H27" s="44"/>
      <c r="I27" s="42">
        <f>SUM(I24:J24)</f>
        <v>1911</v>
      </c>
      <c r="J27" s="43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J20" sqref="J20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</row>
    <row r="4" spans="1:12" ht="16.5">
      <c r="A4" s="47" t="s">
        <v>0</v>
      </c>
      <c r="B4" s="49" t="s">
        <v>38</v>
      </c>
      <c r="C4" s="46" t="s">
        <v>32</v>
      </c>
      <c r="D4" s="46"/>
      <c r="E4" s="46" t="s">
        <v>33</v>
      </c>
      <c r="F4" s="46"/>
      <c r="G4" s="46" t="s">
        <v>34</v>
      </c>
      <c r="H4" s="46"/>
      <c r="I4" s="46" t="s">
        <v>4</v>
      </c>
      <c r="J4" s="46"/>
    </row>
    <row r="5" spans="1:12" ht="16.5">
      <c r="A5" s="48"/>
      <c r="B5" s="50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21</v>
      </c>
      <c r="C7" s="5">
        <v>0</v>
      </c>
      <c r="D7" s="6">
        <v>0</v>
      </c>
      <c r="E7" s="7">
        <v>0</v>
      </c>
      <c r="F7" s="8">
        <v>0</v>
      </c>
      <c r="G7" s="9">
        <v>0</v>
      </c>
      <c r="H7" s="9">
        <v>0</v>
      </c>
      <c r="I7" s="26">
        <v>0</v>
      </c>
      <c r="J7" s="26">
        <v>0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22</v>
      </c>
      <c r="C9" s="7">
        <v>0</v>
      </c>
      <c r="D9" s="7">
        <v>0</v>
      </c>
      <c r="E9" s="7">
        <f>[13]MANGGIS!$E$40</f>
        <v>75</v>
      </c>
      <c r="F9" s="7">
        <f>[14]MANGGIS!$E$40</f>
        <v>222</v>
      </c>
      <c r="G9" s="7">
        <f>[15]MANGGIS!$E$40</f>
        <v>34</v>
      </c>
      <c r="H9" s="7">
        <f>[16]MANGGIS!$E$40</f>
        <v>290</v>
      </c>
      <c r="I9" s="26">
        <f>E9+G9</f>
        <v>109</v>
      </c>
      <c r="J9" s="26">
        <f>F9+H9</f>
        <v>512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23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26">
        <v>0</v>
      </c>
      <c r="J11" s="26">
        <v>0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24</v>
      </c>
      <c r="C13" s="7">
        <v>0</v>
      </c>
      <c r="D13" s="7">
        <f>[17]KUBU!$E$15</f>
        <v>8</v>
      </c>
      <c r="E13" s="7">
        <v>0</v>
      </c>
      <c r="F13" s="7">
        <v>0</v>
      </c>
      <c r="G13" s="9">
        <v>0</v>
      </c>
      <c r="H13" s="9">
        <f>[16]KUBU!$E$15</f>
        <v>238</v>
      </c>
      <c r="I13" s="26">
        <v>0</v>
      </c>
      <c r="J13" s="26">
        <f>D13+H13</f>
        <v>246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25</v>
      </c>
      <c r="C15" s="7">
        <v>0</v>
      </c>
      <c r="D15" s="9">
        <v>0</v>
      </c>
      <c r="E15" s="7">
        <v>0</v>
      </c>
      <c r="F15" s="9">
        <v>0</v>
      </c>
      <c r="G15" s="7">
        <v>0</v>
      </c>
      <c r="H15" s="7">
        <v>0</v>
      </c>
      <c r="I15" s="26">
        <v>0</v>
      </c>
      <c r="J15" s="26">
        <v>0</v>
      </c>
    </row>
    <row r="16" spans="1:1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>
      <c r="A17" s="3" t="s">
        <v>12</v>
      </c>
      <c r="B17" s="10" t="s">
        <v>26</v>
      </c>
      <c r="C17" s="40">
        <v>0</v>
      </c>
      <c r="D17" s="5">
        <v>0</v>
      </c>
      <c r="E17" s="7">
        <v>0</v>
      </c>
      <c r="F17" s="9">
        <v>0</v>
      </c>
      <c r="G17" s="7">
        <v>0</v>
      </c>
      <c r="H17" s="7">
        <v>0</v>
      </c>
      <c r="I17" s="26">
        <v>0</v>
      </c>
      <c r="J17" s="26">
        <v>0</v>
      </c>
    </row>
    <row r="18" spans="1:11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>
      <c r="A19" s="3" t="s">
        <v>13</v>
      </c>
      <c r="B19" s="10" t="s">
        <v>27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6">
        <v>0</v>
      </c>
      <c r="J19" s="26">
        <v>0</v>
      </c>
    </row>
    <row r="20" spans="1:11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>
      <c r="A21" s="3" t="s">
        <v>14</v>
      </c>
      <c r="B21" s="4" t="s">
        <v>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6">
        <v>0</v>
      </c>
      <c r="J21" s="26"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0</v>
      </c>
      <c r="D24" s="27">
        <f>SUM(D7:D22)</f>
        <v>8</v>
      </c>
      <c r="E24" s="27">
        <f>SUM(E7:E23)</f>
        <v>75</v>
      </c>
      <c r="F24" s="27">
        <f>SUM(F7:F23)</f>
        <v>222</v>
      </c>
      <c r="G24" s="27">
        <f>SUM(G6:G23)</f>
        <v>34</v>
      </c>
      <c r="H24" s="27">
        <f>SUM(H6:H23)</f>
        <v>528</v>
      </c>
      <c r="I24" s="28">
        <f>SUM(I6:I21)</f>
        <v>109</v>
      </c>
      <c r="J24" s="28">
        <f>SUM(J6:J21)</f>
        <v>758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4" t="s">
        <v>15</v>
      </c>
      <c r="F27" s="44"/>
      <c r="G27" s="44"/>
      <c r="H27" s="44"/>
      <c r="I27" s="42">
        <f>SUM(I24:J24)</f>
        <v>867</v>
      </c>
      <c r="J27" s="43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sqref="A1:XFD1048576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5">
      <c r="A2" s="45" t="s">
        <v>19</v>
      </c>
      <c r="B2" s="45"/>
      <c r="C2" s="45"/>
      <c r="D2" s="45"/>
      <c r="E2" s="45"/>
      <c r="F2" s="45"/>
      <c r="G2" s="45"/>
      <c r="H2" s="45"/>
      <c r="I2" s="45"/>
      <c r="J2" s="45"/>
    </row>
    <row r="4" spans="1:12" ht="16.5" customHeight="1">
      <c r="A4" s="47" t="s">
        <v>0</v>
      </c>
      <c r="B4" s="49" t="s">
        <v>38</v>
      </c>
      <c r="C4" s="46" t="s">
        <v>35</v>
      </c>
      <c r="D4" s="46"/>
      <c r="E4" s="46" t="s">
        <v>36</v>
      </c>
      <c r="F4" s="46"/>
      <c r="G4" s="46" t="s">
        <v>37</v>
      </c>
      <c r="H4" s="46"/>
      <c r="I4" s="46" t="s">
        <v>4</v>
      </c>
      <c r="J4" s="46"/>
    </row>
    <row r="5" spans="1:12" ht="16.5">
      <c r="A5" s="48"/>
      <c r="B5" s="50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21</v>
      </c>
      <c r="C7" s="5">
        <v>0</v>
      </c>
      <c r="D7" s="6">
        <f>[18]KARANGASEM!$E$67</f>
        <v>355</v>
      </c>
      <c r="E7" s="7">
        <v>0</v>
      </c>
      <c r="F7" s="8">
        <f>[19]KARANGASEM!$E$67</f>
        <v>104</v>
      </c>
      <c r="G7" s="9">
        <f>[20]KARANGASEM!$E$67</f>
        <v>0</v>
      </c>
      <c r="H7" s="9">
        <f>[21]KARANGASEM!$E$67</f>
        <v>147</v>
      </c>
      <c r="I7" s="26">
        <v>0</v>
      </c>
      <c r="J7" s="26">
        <f>D7+F7+H7</f>
        <v>606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22</v>
      </c>
      <c r="C9" s="7">
        <f>[22]MANGGIS!$E$40</f>
        <v>60</v>
      </c>
      <c r="D9" s="7">
        <f>[18]MANGGIS!$E$40</f>
        <v>416</v>
      </c>
      <c r="E9" s="7">
        <f>[23]MANGGIS!$E$40</f>
        <v>66</v>
      </c>
      <c r="F9" s="7">
        <f>[19]MANGGIS!$E$40</f>
        <v>360</v>
      </c>
      <c r="G9" s="7">
        <f>[20]MANGGIS!$E$40</f>
        <v>50</v>
      </c>
      <c r="H9" s="7">
        <f>[21]MANGGIS!$E$40</f>
        <v>794</v>
      </c>
      <c r="I9" s="26">
        <f>C9+E9+G9</f>
        <v>176</v>
      </c>
      <c r="J9" s="26">
        <f>D9+F9+H9</f>
        <v>1570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23</v>
      </c>
      <c r="C11" s="9">
        <f>[22]ABANG!$E$109</f>
        <v>89</v>
      </c>
      <c r="D11" s="9">
        <v>0</v>
      </c>
      <c r="E11" s="9">
        <v>0</v>
      </c>
      <c r="F11" s="9">
        <v>0</v>
      </c>
      <c r="G11" s="9">
        <v>0</v>
      </c>
      <c r="H11" s="9">
        <v>89</v>
      </c>
      <c r="I11" s="26">
        <f>C11</f>
        <v>89</v>
      </c>
      <c r="J11" s="26">
        <f>H11</f>
        <v>89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24</v>
      </c>
      <c r="C13" s="7">
        <f>[22]KUBU!$E$15</f>
        <v>0</v>
      </c>
      <c r="D13" s="7">
        <f>[18]KUBU!$E$17</f>
        <v>416</v>
      </c>
      <c r="E13" s="7">
        <v>0</v>
      </c>
      <c r="F13" s="7">
        <v>0</v>
      </c>
      <c r="G13" s="7">
        <v>0</v>
      </c>
      <c r="H13" s="7">
        <v>569</v>
      </c>
      <c r="I13" s="26">
        <v>0</v>
      </c>
      <c r="J13" s="26">
        <f>D13+H13</f>
        <v>985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25</v>
      </c>
      <c r="C15" s="7">
        <f>[22]RENDANG!$E$12</f>
        <v>1</v>
      </c>
      <c r="D15" s="9">
        <f>[18]rendang!$E$12</f>
        <v>10</v>
      </c>
      <c r="E15" s="7">
        <v>0</v>
      </c>
      <c r="F15" s="7">
        <v>0</v>
      </c>
      <c r="G15" s="7">
        <v>0</v>
      </c>
      <c r="H15" s="7">
        <v>0</v>
      </c>
      <c r="I15" s="26">
        <f>C15</f>
        <v>1</v>
      </c>
      <c r="J15" s="26">
        <f>D15</f>
        <v>10</v>
      </c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26</v>
      </c>
      <c r="C17" s="40">
        <v>0</v>
      </c>
      <c r="D17" s="5">
        <v>0</v>
      </c>
      <c r="E17" s="7">
        <v>0</v>
      </c>
      <c r="F17" s="9">
        <f>[19]sidemen!$E$11</f>
        <v>3</v>
      </c>
      <c r="G17" s="7">
        <v>0</v>
      </c>
      <c r="H17" s="7">
        <v>0</v>
      </c>
      <c r="I17" s="26">
        <v>0</v>
      </c>
      <c r="J17" s="26">
        <v>3</v>
      </c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>
      <c r="A19" s="3" t="s">
        <v>13</v>
      </c>
      <c r="B19" s="10" t="s">
        <v>27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>
      <c r="A21" s="3" t="s">
        <v>14</v>
      </c>
      <c r="B21" s="4" t="s">
        <v>28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150</v>
      </c>
      <c r="D24" s="27">
        <f>SUM(D7:D22)</f>
        <v>1197</v>
      </c>
      <c r="E24" s="27">
        <f>SUM(E7:E23)</f>
        <v>66</v>
      </c>
      <c r="F24" s="27">
        <f>SUM(F7:F23)</f>
        <v>467</v>
      </c>
      <c r="G24" s="27">
        <f>SUM(G6:G23)</f>
        <v>50</v>
      </c>
      <c r="H24" s="27">
        <f>SUM(H6:H23)</f>
        <v>1599</v>
      </c>
      <c r="I24" s="28">
        <f>SUM(I6:I23)</f>
        <v>266</v>
      </c>
      <c r="J24" s="28">
        <f>SUM(J6:J23)</f>
        <v>3263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4" t="s">
        <v>15</v>
      </c>
      <c r="F27" s="44"/>
      <c r="G27" s="44"/>
      <c r="H27" s="44"/>
      <c r="I27" s="42">
        <f>SUM(I24:J24)</f>
        <v>3529</v>
      </c>
      <c r="J27" s="43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38"/>
  <sheetViews>
    <sheetView tabSelected="1" workbookViewId="0">
      <selection activeCell="I31" sqref="I31"/>
    </sheetView>
  </sheetViews>
  <sheetFormatPr defaultRowHeight="14.25"/>
  <cols>
    <col min="1" max="1" width="4.28515625" style="1" customWidth="1"/>
    <col min="2" max="2" width="5.85546875" style="1" customWidth="1"/>
    <col min="3" max="3" width="25.140625" style="1" customWidth="1"/>
    <col min="4" max="4" width="12.7109375" style="1" customWidth="1"/>
    <col min="5" max="5" width="12.5703125" style="1" customWidth="1"/>
    <col min="6" max="6" width="11.140625" style="1" customWidth="1"/>
    <col min="7" max="16384" width="9.140625" style="1"/>
  </cols>
  <sheetData>
    <row r="1" spans="2:7" ht="15">
      <c r="B1" s="45" t="s">
        <v>39</v>
      </c>
      <c r="C1" s="45"/>
      <c r="D1" s="45"/>
      <c r="E1" s="45"/>
    </row>
    <row r="2" spans="2:7" ht="15">
      <c r="B2" s="45" t="s">
        <v>40</v>
      </c>
      <c r="C2" s="45"/>
      <c r="D2" s="45"/>
      <c r="E2" s="45"/>
    </row>
    <row r="4" spans="2:7" ht="16.5" customHeight="1">
      <c r="B4" s="47" t="s">
        <v>0</v>
      </c>
      <c r="C4" s="49" t="s">
        <v>38</v>
      </c>
      <c r="D4" s="46" t="s">
        <v>4</v>
      </c>
      <c r="E4" s="46"/>
      <c r="F4" s="60" t="s">
        <v>41</v>
      </c>
    </row>
    <row r="5" spans="2:7" ht="16.5">
      <c r="B5" s="48"/>
      <c r="C5" s="50"/>
      <c r="D5" s="41" t="s">
        <v>5</v>
      </c>
      <c r="E5" s="41" t="s">
        <v>6</v>
      </c>
      <c r="F5" s="61"/>
    </row>
    <row r="6" spans="2:7">
      <c r="B6" s="8"/>
      <c r="C6" s="2"/>
      <c r="D6" s="2"/>
      <c r="E6" s="2"/>
      <c r="F6" s="62"/>
    </row>
    <row r="7" spans="2:7">
      <c r="B7" s="3" t="s">
        <v>7</v>
      </c>
      <c r="C7" s="4" t="s">
        <v>21</v>
      </c>
      <c r="D7" s="26">
        <f>'triwulan 1'!I7+'triwulan 2'!I7+'triwulan 3'!I7+'triwulan 4'!I7</f>
        <v>167</v>
      </c>
      <c r="E7" s="26">
        <f>'triwulan 1'!J7+'triwulan 2'!J7+'triwulan 3'!J7+'triwulan 4'!J7</f>
        <v>1339</v>
      </c>
      <c r="F7" s="63">
        <f>D7+E7</f>
        <v>1506</v>
      </c>
    </row>
    <row r="8" spans="2:7">
      <c r="B8" s="9"/>
      <c r="C8" s="10"/>
      <c r="D8" s="26"/>
      <c r="E8" s="26"/>
      <c r="F8" s="62"/>
    </row>
    <row r="9" spans="2:7">
      <c r="B9" s="3" t="s">
        <v>8</v>
      </c>
      <c r="C9" s="10" t="s">
        <v>22</v>
      </c>
      <c r="D9" s="26">
        <f>'triwulan 1'!I9+'triwulan 2'!I9+'triwulan 3'!I9+'triwulan 4'!I9</f>
        <v>607</v>
      </c>
      <c r="E9" s="26">
        <f>'triwulan 1'!J9+'triwulan 2'!J9+'triwulan 3'!J9+'triwulan 4'!J9</f>
        <v>3266</v>
      </c>
      <c r="F9" s="64">
        <f>D9+E9</f>
        <v>3873</v>
      </c>
    </row>
    <row r="10" spans="2:7">
      <c r="B10" s="3"/>
      <c r="C10" s="10"/>
      <c r="D10" s="26"/>
      <c r="E10" s="26"/>
      <c r="F10" s="62"/>
    </row>
    <row r="11" spans="2:7">
      <c r="B11" s="3" t="s">
        <v>9</v>
      </c>
      <c r="C11" s="10" t="s">
        <v>23</v>
      </c>
      <c r="D11" s="26">
        <f>'triwulan 1'!I11+'triwulan 2'!I11+'triwulan 3'!I11+'triwulan 4'!I11</f>
        <v>226</v>
      </c>
      <c r="E11" s="26">
        <f>'triwulan 1'!J11+'triwulan 2'!J11+'triwulan 3'!J11+'triwulan 4'!J11</f>
        <v>89</v>
      </c>
      <c r="F11" s="64">
        <f>D11+E11</f>
        <v>315</v>
      </c>
    </row>
    <row r="12" spans="2:7">
      <c r="B12" s="3"/>
      <c r="C12" s="10"/>
      <c r="D12" s="26"/>
      <c r="E12" s="26"/>
      <c r="F12" s="62"/>
    </row>
    <row r="13" spans="2:7">
      <c r="B13" s="3" t="s">
        <v>10</v>
      </c>
      <c r="C13" s="10" t="s">
        <v>24</v>
      </c>
      <c r="D13" s="26">
        <f>'triwulan 1'!I13+'triwulan 2'!I13+'triwulan 3'!I13+'triwulan 4'!I13</f>
        <v>147</v>
      </c>
      <c r="E13" s="26">
        <f>'triwulan 1'!J13+'triwulan 2'!J13+'triwulan 3'!J13+'triwulan 4'!J13</f>
        <v>1521</v>
      </c>
      <c r="F13" s="64">
        <f>D13+E13</f>
        <v>1668</v>
      </c>
      <c r="G13" s="1" t="s">
        <v>16</v>
      </c>
    </row>
    <row r="14" spans="2:7">
      <c r="B14" s="3"/>
      <c r="C14" s="10"/>
      <c r="D14" s="26"/>
      <c r="E14" s="26"/>
      <c r="F14" s="62"/>
    </row>
    <row r="15" spans="2:7">
      <c r="B15" s="3" t="s">
        <v>11</v>
      </c>
      <c r="C15" s="10" t="s">
        <v>25</v>
      </c>
      <c r="D15" s="26">
        <f>'triwulan 1'!I15+'triwulan 2'!I15+'triwulan 3'!I15+'triwulan 4'!I15</f>
        <v>1</v>
      </c>
      <c r="E15" s="26">
        <f>'triwulan 1'!J15+'triwulan 2'!J15+'triwulan 3'!J15+'triwulan 4'!J15</f>
        <v>10</v>
      </c>
      <c r="F15" s="64">
        <f>D15+E15</f>
        <v>11</v>
      </c>
    </row>
    <row r="16" spans="2:7">
      <c r="B16" s="3"/>
      <c r="C16" s="10"/>
      <c r="D16" s="26"/>
      <c r="E16" s="26"/>
      <c r="F16" s="62"/>
    </row>
    <row r="17" spans="2:6">
      <c r="B17" s="3" t="s">
        <v>12</v>
      </c>
      <c r="C17" s="10" t="s">
        <v>26</v>
      </c>
      <c r="D17" s="26">
        <f>'triwulan 1'!I17+'triwulan 2'!I17+'triwulan 3'!I17+'triwulan 4'!I17</f>
        <v>0</v>
      </c>
      <c r="E17" s="26">
        <f>'triwulan 1'!J17+'triwulan 2'!J17+'triwulan 3'!J17+'triwulan 4'!J17</f>
        <v>3</v>
      </c>
      <c r="F17" s="64">
        <f>D17+E17</f>
        <v>3</v>
      </c>
    </row>
    <row r="18" spans="2:6">
      <c r="B18" s="3"/>
      <c r="C18" s="10"/>
      <c r="D18" s="26"/>
      <c r="E18" s="26"/>
      <c r="F18" s="62"/>
    </row>
    <row r="19" spans="2:6" ht="15.75">
      <c r="B19" s="3" t="s">
        <v>13</v>
      </c>
      <c r="C19" s="10" t="s">
        <v>27</v>
      </c>
      <c r="D19" s="57">
        <v>0</v>
      </c>
      <c r="E19" s="57">
        <v>0</v>
      </c>
      <c r="F19" s="62">
        <v>0</v>
      </c>
    </row>
    <row r="20" spans="2:6">
      <c r="B20" s="3"/>
      <c r="C20" s="10"/>
      <c r="D20" s="26"/>
      <c r="E20" s="26"/>
      <c r="F20" s="62"/>
    </row>
    <row r="21" spans="2:6" ht="15.75">
      <c r="B21" s="3" t="s">
        <v>14</v>
      </c>
      <c r="C21" s="4" t="s">
        <v>28</v>
      </c>
      <c r="D21" s="57">
        <v>0</v>
      </c>
      <c r="E21" s="57">
        <v>0</v>
      </c>
      <c r="F21" s="62">
        <v>0</v>
      </c>
    </row>
    <row r="22" spans="2:6">
      <c r="B22" s="3"/>
      <c r="C22" s="10"/>
      <c r="D22" s="26"/>
      <c r="E22" s="26"/>
      <c r="F22" s="2"/>
    </row>
    <row r="23" spans="2:6" ht="15" customHeight="1">
      <c r="B23" s="51"/>
      <c r="C23" s="53" t="s">
        <v>17</v>
      </c>
      <c r="D23" s="55">
        <f>SUM(D7:D21)</f>
        <v>1148</v>
      </c>
      <c r="E23" s="55">
        <f>SUM(E7:E21)</f>
        <v>6228</v>
      </c>
      <c r="F23" s="58">
        <f>SUM(F7:F21)</f>
        <v>7376</v>
      </c>
    </row>
    <row r="24" spans="2:6" ht="16.5" customHeight="1">
      <c r="B24" s="52"/>
      <c r="C24" s="54"/>
      <c r="D24" s="56"/>
      <c r="E24" s="56"/>
      <c r="F24" s="59"/>
    </row>
    <row r="25" spans="2:6">
      <c r="B25" s="20"/>
      <c r="C25" s="34"/>
      <c r="D25" s="29"/>
      <c r="E25" s="30"/>
    </row>
    <row r="26" spans="2:6">
      <c r="B26" s="20"/>
      <c r="C26" s="34"/>
      <c r="D26" s="31"/>
      <c r="E26" s="32"/>
    </row>
    <row r="27" spans="2:6">
      <c r="B27" s="21"/>
      <c r="C27" s="22"/>
      <c r="D27" s="22"/>
      <c r="E27" s="23"/>
    </row>
    <row r="28" spans="2:6">
      <c r="B28" s="24"/>
    </row>
    <row r="29" spans="2:6">
      <c r="B29" s="24"/>
      <c r="C29" s="14"/>
    </row>
    <row r="30" spans="2:6">
      <c r="B30" s="24"/>
      <c r="C30" s="14"/>
    </row>
    <row r="31" spans="2:6">
      <c r="B31" s="24"/>
    </row>
    <row r="32" spans="2:6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</sheetData>
  <mergeCells count="11">
    <mergeCell ref="F4:F5"/>
    <mergeCell ref="B23:B24"/>
    <mergeCell ref="C23:C24"/>
    <mergeCell ref="D23:D24"/>
    <mergeCell ref="E23:E24"/>
    <mergeCell ref="F23:F24"/>
    <mergeCell ref="B1:E1"/>
    <mergeCell ref="B2:E2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rekap hunian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2022-05-17T05:11:52Z</cp:lastPrinted>
  <dcterms:created xsi:type="dcterms:W3CDTF">2018-03-07T03:54:50Z</dcterms:created>
  <dcterms:modified xsi:type="dcterms:W3CDTF">2022-11-24T03:31:47Z</dcterms:modified>
</cp:coreProperties>
</file>