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DATA  2025\BU DEK SURYATI\TAHUN 2021\FORMAT DATA KUNJUNGAN 2021\DATA DTW 2021\"/>
    </mc:Choice>
  </mc:AlternateContent>
  <bookViews>
    <workbookView xWindow="75" yWindow="75" windowWidth="19140" windowHeight="7335"/>
  </bookViews>
  <sheets>
    <sheet name="triwulan 1" sheetId="1" r:id="rId1"/>
    <sheet name="triwulan 2" sheetId="4" r:id="rId2"/>
    <sheet name="triwulan 3" sheetId="5" r:id="rId3"/>
    <sheet name="triwulan 4" sheetId="7" r:id="rId4"/>
    <sheet name="TOTAL DTW" sheetId="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'triwulan 2'!$A$1:$N$56</definedName>
    <definedName name="_xlnm.Print_Area" localSheetId="2">'triwulan 3'!$A$1:$L$56</definedName>
    <definedName name="_xlnm.Print_Area" localSheetId="3">'triwulan 4'!$A$1:$L$56</definedName>
  </definedNames>
  <calcPr calcId="152511"/>
</workbook>
</file>

<file path=xl/calcChain.xml><?xml version="1.0" encoding="utf-8"?>
<calcChain xmlns="http://schemas.openxmlformats.org/spreadsheetml/2006/main">
  <c r="J21" i="1" l="1"/>
  <c r="F21" i="8" s="1"/>
  <c r="I21" i="1"/>
  <c r="E21" i="8" s="1"/>
  <c r="F7" i="7" l="1"/>
  <c r="E7" i="7"/>
  <c r="F29" i="7"/>
  <c r="F25" i="7"/>
  <c r="E25" i="7"/>
  <c r="F15" i="7"/>
  <c r="F33" i="7" l="1"/>
  <c r="F11" i="7"/>
  <c r="E11" i="7"/>
  <c r="F37" i="7"/>
  <c r="E37" i="7"/>
  <c r="E17" i="7"/>
  <c r="F31" i="7"/>
  <c r="E31" i="7"/>
  <c r="D23" i="7"/>
  <c r="F23" i="7"/>
  <c r="J23" i="7" s="1"/>
  <c r="F9" i="7"/>
  <c r="F13" i="7"/>
  <c r="E19" i="7"/>
  <c r="E9" i="7"/>
  <c r="I9" i="7" s="1"/>
  <c r="E27" i="7"/>
  <c r="D27" i="7"/>
  <c r="D9" i="7"/>
  <c r="D13" i="7"/>
  <c r="C27" i="7"/>
  <c r="C23" i="7"/>
  <c r="I23" i="7" s="1"/>
  <c r="C19" i="7"/>
  <c r="J13" i="7" l="1"/>
  <c r="I27" i="7"/>
  <c r="I19" i="7"/>
  <c r="E19" i="8" s="1"/>
  <c r="J9" i="7"/>
  <c r="F17" i="7"/>
  <c r="D17" i="7" l="1"/>
  <c r="J17" i="7" s="1"/>
  <c r="C17" i="7"/>
  <c r="I17" i="7" s="1"/>
  <c r="D29" i="7" l="1"/>
  <c r="J29" i="7" s="1"/>
  <c r="C29" i="7"/>
  <c r="I29" i="7" s="1"/>
  <c r="D39" i="7"/>
  <c r="J39" i="7" s="1"/>
  <c r="D25" i="7"/>
  <c r="J25" i="7" s="1"/>
  <c r="C25" i="7"/>
  <c r="I25" i="7" s="1"/>
  <c r="D35" i="7"/>
  <c r="J35" i="7" s="1"/>
  <c r="C35" i="7"/>
  <c r="I35" i="7" s="1"/>
  <c r="I15" i="7"/>
  <c r="D15" i="7"/>
  <c r="J15" i="7" s="1"/>
  <c r="D37" i="7" l="1"/>
  <c r="J37" i="7" s="1"/>
  <c r="C37" i="7"/>
  <c r="I37" i="7" s="1"/>
  <c r="D31" i="7"/>
  <c r="J31" i="7" s="1"/>
  <c r="C31" i="7"/>
  <c r="I31" i="7" s="1"/>
  <c r="D7" i="7"/>
  <c r="J7" i="7" s="1"/>
  <c r="C7" i="7"/>
  <c r="I7" i="7" s="1"/>
  <c r="D33" i="7"/>
  <c r="J33" i="7" s="1"/>
  <c r="D11" i="7"/>
  <c r="J11" i="7" s="1"/>
  <c r="C11" i="7"/>
  <c r="I11" i="7" s="1"/>
  <c r="H35" i="5"/>
  <c r="J35" i="5" s="1"/>
  <c r="G35" i="5"/>
  <c r="I35" i="5" s="1"/>
  <c r="H17" i="5"/>
  <c r="J17" i="5" s="1"/>
  <c r="G17" i="5"/>
  <c r="I17" i="5" s="1"/>
  <c r="H37" i="5" l="1"/>
  <c r="J37" i="5" s="1"/>
  <c r="G37" i="5"/>
  <c r="I37" i="5" s="1"/>
  <c r="H7" i="5"/>
  <c r="J7" i="5" s="1"/>
  <c r="G7" i="5"/>
  <c r="I7" i="5" s="1"/>
  <c r="H31" i="5"/>
  <c r="J31" i="5" s="1"/>
  <c r="G31" i="5"/>
  <c r="I31" i="5" s="1"/>
  <c r="H25" i="5"/>
  <c r="J25" i="5" s="1"/>
  <c r="G25" i="5"/>
  <c r="I25" i="5" s="1"/>
  <c r="H15" i="5"/>
  <c r="J15" i="5" s="1"/>
  <c r="H33" i="5"/>
  <c r="H11" i="5"/>
  <c r="G11" i="5"/>
  <c r="J9" i="5"/>
  <c r="C9" i="5"/>
  <c r="I9" i="5" s="1"/>
  <c r="I15" i="5" l="1"/>
  <c r="D33" i="5"/>
  <c r="J33" i="5" s="1"/>
  <c r="D11" i="5"/>
  <c r="J11" i="5" s="1"/>
  <c r="C11" i="5"/>
  <c r="I11" i="5" s="1"/>
  <c r="H17" i="4"/>
  <c r="G17" i="4"/>
  <c r="I17" i="4" s="1"/>
  <c r="H27" i="4" l="1"/>
  <c r="G27" i="4"/>
  <c r="I15" i="4"/>
  <c r="H29" i="4"/>
  <c r="G29" i="4"/>
  <c r="H23" i="4"/>
  <c r="J23" i="4" s="1"/>
  <c r="G23" i="4"/>
  <c r="H13" i="4"/>
  <c r="G13" i="4"/>
  <c r="I13" i="4" s="1"/>
  <c r="H9" i="4"/>
  <c r="J9" i="4" s="1"/>
  <c r="F9" i="8" s="1"/>
  <c r="G9" i="4"/>
  <c r="H7" i="4"/>
  <c r="G7" i="4"/>
  <c r="H35" i="4"/>
  <c r="G35" i="4"/>
  <c r="H25" i="4"/>
  <c r="G25" i="4"/>
  <c r="H37" i="4"/>
  <c r="G37" i="4"/>
  <c r="H31" i="4"/>
  <c r="G31" i="4"/>
  <c r="H15" i="4"/>
  <c r="I33" i="4"/>
  <c r="H33" i="4"/>
  <c r="H11" i="4"/>
  <c r="G11" i="4"/>
  <c r="F27" i="4"/>
  <c r="F17" i="4"/>
  <c r="F13" i="4"/>
  <c r="E27" i="4"/>
  <c r="E23" i="4"/>
  <c r="I23" i="4" s="1"/>
  <c r="E23" i="8" s="1"/>
  <c r="E9" i="4"/>
  <c r="F37" i="4"/>
  <c r="E37" i="4"/>
  <c r="I27" i="4" l="1"/>
  <c r="E27" i="8" s="1"/>
  <c r="H43" i="4"/>
  <c r="G43" i="4"/>
  <c r="I9" i="4"/>
  <c r="J27" i="4"/>
  <c r="F31" i="4"/>
  <c r="E31" i="4" l="1"/>
  <c r="F29" i="4"/>
  <c r="E29" i="4"/>
  <c r="F11" i="4"/>
  <c r="E11" i="4"/>
  <c r="F7" i="4"/>
  <c r="E7" i="4"/>
  <c r="F39" i="4"/>
  <c r="E39" i="4"/>
  <c r="F25" i="4"/>
  <c r="E25" i="4"/>
  <c r="F35" i="4"/>
  <c r="E35" i="4"/>
  <c r="F33" i="4"/>
  <c r="F15" i="4"/>
  <c r="E33" i="4"/>
  <c r="E15" i="4"/>
  <c r="I43" i="5"/>
  <c r="J43" i="5"/>
  <c r="H37" i="1"/>
  <c r="D37" i="1"/>
  <c r="C37" i="1"/>
  <c r="I43" i="7"/>
  <c r="H43" i="7"/>
  <c r="G43" i="7"/>
  <c r="E43" i="7"/>
  <c r="D43" i="7"/>
  <c r="C43" i="7"/>
  <c r="H43" i="5"/>
  <c r="G43" i="5"/>
  <c r="F43" i="5"/>
  <c r="E43" i="5"/>
  <c r="D43" i="5"/>
  <c r="C43" i="5"/>
  <c r="D39" i="4"/>
  <c r="C39" i="4"/>
  <c r="D37" i="4"/>
  <c r="J37" i="4" s="1"/>
  <c r="C37" i="4"/>
  <c r="I37" i="4" s="1"/>
  <c r="D35" i="4"/>
  <c r="J35" i="4" s="1"/>
  <c r="C35" i="4"/>
  <c r="I35" i="4" s="1"/>
  <c r="D33" i="4"/>
  <c r="J33" i="4" s="1"/>
  <c r="D31" i="4"/>
  <c r="J31" i="4" s="1"/>
  <c r="C31" i="4"/>
  <c r="I31" i="4" s="1"/>
  <c r="D29" i="4"/>
  <c r="J29" i="4" s="1"/>
  <c r="C29" i="4"/>
  <c r="D25" i="4"/>
  <c r="J25" i="4" s="1"/>
  <c r="C25" i="4"/>
  <c r="I25" i="4" s="1"/>
  <c r="D17" i="4"/>
  <c r="J17" i="4" s="1"/>
  <c r="D15" i="4"/>
  <c r="D13" i="4"/>
  <c r="J13" i="4" s="1"/>
  <c r="D11" i="4"/>
  <c r="J11" i="4" s="1"/>
  <c r="C11" i="4"/>
  <c r="I11" i="4" s="1"/>
  <c r="D7" i="4"/>
  <c r="C7" i="4"/>
  <c r="H7" i="1"/>
  <c r="H11" i="1"/>
  <c r="H13" i="1"/>
  <c r="J13" i="1" s="1"/>
  <c r="H15" i="1"/>
  <c r="H29" i="1"/>
  <c r="H31" i="1"/>
  <c r="H33" i="1"/>
  <c r="H39" i="1"/>
  <c r="F39" i="1"/>
  <c r="J39" i="1" s="1"/>
  <c r="G37" i="1"/>
  <c r="F37" i="1"/>
  <c r="E37" i="1"/>
  <c r="F35" i="1"/>
  <c r="E35" i="1"/>
  <c r="D35" i="1"/>
  <c r="C35" i="1"/>
  <c r="F33" i="1"/>
  <c r="D33" i="1"/>
  <c r="G31" i="1"/>
  <c r="F31" i="1"/>
  <c r="E31" i="1"/>
  <c r="D31" i="1"/>
  <c r="C31" i="1"/>
  <c r="F29" i="1"/>
  <c r="D29" i="1"/>
  <c r="C29" i="1"/>
  <c r="I29" i="1" s="1"/>
  <c r="F25" i="1"/>
  <c r="E25" i="1"/>
  <c r="I25" i="1" s="1"/>
  <c r="D25" i="1"/>
  <c r="J25" i="1" s="1"/>
  <c r="F25" i="8" s="1"/>
  <c r="J23" i="1"/>
  <c r="F23" i="8" s="1"/>
  <c r="I17" i="1"/>
  <c r="E17" i="8" s="1"/>
  <c r="F17" i="1"/>
  <c r="J17" i="1" s="1"/>
  <c r="F15" i="1"/>
  <c r="D15" i="1"/>
  <c r="G13" i="1"/>
  <c r="I13" i="1" s="1"/>
  <c r="E13" i="8" s="1"/>
  <c r="G11" i="1"/>
  <c r="F11" i="1"/>
  <c r="E11" i="1"/>
  <c r="E43" i="1" s="1"/>
  <c r="D11" i="1"/>
  <c r="C11" i="1"/>
  <c r="I9" i="1"/>
  <c r="E9" i="8" s="1"/>
  <c r="G7" i="1"/>
  <c r="G43" i="1" s="1"/>
  <c r="F7" i="1"/>
  <c r="I11" i="1" l="1"/>
  <c r="E11" i="8" s="1"/>
  <c r="C43" i="1"/>
  <c r="F17" i="8"/>
  <c r="E25" i="8"/>
  <c r="I35" i="1"/>
  <c r="E35" i="8" s="1"/>
  <c r="H43" i="1"/>
  <c r="F43" i="1"/>
  <c r="J11" i="1"/>
  <c r="F11" i="8" s="1"/>
  <c r="D43" i="1"/>
  <c r="I31" i="1"/>
  <c r="E31" i="8" s="1"/>
  <c r="J35" i="1"/>
  <c r="F35" i="8" s="1"/>
  <c r="F13" i="8"/>
  <c r="J15" i="4"/>
  <c r="I29" i="4"/>
  <c r="E29" i="8"/>
  <c r="C43" i="4"/>
  <c r="I7" i="4"/>
  <c r="J39" i="4"/>
  <c r="F39" i="8" s="1"/>
  <c r="F43" i="4"/>
  <c r="D43" i="4"/>
  <c r="J7" i="4"/>
  <c r="I39" i="4"/>
  <c r="E39" i="8" s="1"/>
  <c r="E43" i="4"/>
  <c r="J37" i="1"/>
  <c r="F37" i="8" s="1"/>
  <c r="J7" i="1"/>
  <c r="I7" i="1"/>
  <c r="J15" i="1"/>
  <c r="F15" i="8" s="1"/>
  <c r="J33" i="1"/>
  <c r="F33" i="8" s="1"/>
  <c r="J29" i="1"/>
  <c r="F29" i="8" s="1"/>
  <c r="J31" i="1"/>
  <c r="F31" i="8" s="1"/>
  <c r="I37" i="1"/>
  <c r="E37" i="8" s="1"/>
  <c r="I46" i="5"/>
  <c r="I43" i="1" l="1"/>
  <c r="I45" i="1" s="1"/>
  <c r="E7" i="8"/>
  <c r="E43" i="8" s="1"/>
  <c r="J43" i="1"/>
  <c r="F7" i="8"/>
  <c r="J43" i="4"/>
  <c r="I43" i="4"/>
  <c r="I46" i="4" s="1"/>
  <c r="F27" i="7"/>
  <c r="J27" i="7" l="1"/>
  <c r="F43" i="7"/>
  <c r="J43" i="7" l="1"/>
  <c r="I46" i="7" s="1"/>
  <c r="F27" i="8"/>
  <c r="F43" i="8" s="1"/>
  <c r="E46" i="8" s="1"/>
</calcChain>
</file>

<file path=xl/sharedStrings.xml><?xml version="1.0" encoding="utf-8"?>
<sst xmlns="http://schemas.openxmlformats.org/spreadsheetml/2006/main" count="378" uniqueCount="65">
  <si>
    <t>No.</t>
  </si>
  <si>
    <t>DTW</t>
  </si>
  <si>
    <t>Januari</t>
  </si>
  <si>
    <t>Februari</t>
  </si>
  <si>
    <t>Maret</t>
  </si>
  <si>
    <t>Jumlah</t>
  </si>
  <si>
    <t>Wisman</t>
  </si>
  <si>
    <t>Wisnus</t>
  </si>
  <si>
    <t>1.</t>
  </si>
  <si>
    <t>2.</t>
  </si>
  <si>
    <t>Tirtagangga</t>
  </si>
  <si>
    <t>3.</t>
  </si>
  <si>
    <t>Jemeluk-Amed</t>
  </si>
  <si>
    <t>4.</t>
  </si>
  <si>
    <t>Lingkungan Pura Besakih</t>
  </si>
  <si>
    <t>5.</t>
  </si>
  <si>
    <t>Tukad Telaga Waja</t>
  </si>
  <si>
    <t>6.</t>
  </si>
  <si>
    <t>Yeh Malet</t>
  </si>
  <si>
    <t>7.</t>
  </si>
  <si>
    <t>Tenganan</t>
  </si>
  <si>
    <t>8.</t>
  </si>
  <si>
    <t>Candidasa</t>
  </si>
  <si>
    <t>10.</t>
  </si>
  <si>
    <t>Padangbai</t>
  </si>
  <si>
    <t>11.</t>
  </si>
  <si>
    <t>12.</t>
  </si>
  <si>
    <t>13.</t>
  </si>
  <si>
    <t>Puri Agung Karangasem</t>
  </si>
  <si>
    <t>Taman Soekasada Ujung</t>
  </si>
  <si>
    <t>Bukit Asah</t>
  </si>
  <si>
    <t>Jumlah keseluruhan</t>
  </si>
  <si>
    <t>9.</t>
  </si>
  <si>
    <t>April</t>
  </si>
  <si>
    <t>Mei</t>
  </si>
  <si>
    <t>Juni</t>
  </si>
  <si>
    <t>Juli</t>
  </si>
  <si>
    <t>Agustus</t>
  </si>
  <si>
    <t>September</t>
  </si>
  <si>
    <t>Desember</t>
  </si>
  <si>
    <t>Taman Edelweis</t>
  </si>
  <si>
    <t xml:space="preserve">Tulamben - Kubu </t>
  </si>
  <si>
    <t xml:space="preserve"> </t>
  </si>
  <si>
    <t>JUMLAH</t>
  </si>
  <si>
    <t>Bukit Nampo/Bukit Surga</t>
  </si>
  <si>
    <t>-</t>
  </si>
  <si>
    <t>DATA KUNJUNGAN WISATAWAN KE DAYA TARIK WISATA KAB. KARANGASEM TAHUN 2021</t>
  </si>
  <si>
    <t>Bukit Cemara</t>
  </si>
  <si>
    <t xml:space="preserve">Yang Terlaporkan Per Triwulan </t>
  </si>
  <si>
    <t xml:space="preserve">Oktober </t>
  </si>
  <si>
    <t>Nopember</t>
  </si>
  <si>
    <t>Pura Lempuyang</t>
  </si>
  <si>
    <t xml:space="preserve">                                                                                                   </t>
  </si>
  <si>
    <t xml:space="preserve">   </t>
  </si>
  <si>
    <t>Dukuh Penaban</t>
  </si>
  <si>
    <t>Maha Gangga</t>
  </si>
  <si>
    <t xml:space="preserve">TOTAL DATA KUNJUNGAN WISATAWAN KE DAYA TARIK WISATA </t>
  </si>
  <si>
    <t>KAB. KARANGASEM TAHUN 2021</t>
  </si>
  <si>
    <t>KECAMATAN</t>
  </si>
  <si>
    <t>KEC. ABANG</t>
  </si>
  <si>
    <t>KEC. RENDANG</t>
  </si>
  <si>
    <t>KEC. MANGGIS</t>
  </si>
  <si>
    <t>KEC. KARANGASEM</t>
  </si>
  <si>
    <t>KEC. KUBU</t>
  </si>
  <si>
    <t xml:space="preserve"> Telaga Waja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</si>
</sst>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rlin Sans FB"/>
      <family val="2"/>
    </font>
    <font>
      <sz val="11"/>
      <color theme="1"/>
      <name val="Berlin Sans FB"/>
      <family val="2"/>
    </font>
    <font>
      <sz val="11"/>
      <name val="Berlin Sans FB"/>
      <family val="2"/>
    </font>
    <font>
      <b/>
      <sz val="11"/>
      <color theme="1"/>
      <name val="Berlin Sans FB"/>
      <family val="2"/>
    </font>
    <font>
      <b/>
      <i/>
      <sz val="12"/>
      <color theme="1"/>
      <name val="Berlin Sans FB"/>
      <family val="2"/>
    </font>
    <font>
      <b/>
      <sz val="12"/>
      <color theme="1"/>
      <name val="Bell MT"/>
      <family val="1"/>
    </font>
    <font>
      <b/>
      <sz val="12"/>
      <color theme="1"/>
      <name val="Berlin Sans FB Demi"/>
      <family val="2"/>
    </font>
    <font>
      <b/>
      <sz val="11"/>
      <color theme="1"/>
      <name val="Berlin Sans FB Demi"/>
      <family val="2"/>
    </font>
    <font>
      <b/>
      <i/>
      <sz val="12"/>
      <color theme="1"/>
      <name val="Berlin Sans FB Demi"/>
      <family val="2"/>
    </font>
    <font>
      <sz val="11"/>
      <color theme="1"/>
      <name val="Berlin Sans FB Demi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0"/>
      <name val="Arial"/>
      <family val="2"/>
    </font>
    <font>
      <b/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0"/>
      <name val="Berlin Sans FB"/>
      <family val="2"/>
    </font>
    <font>
      <sz val="11"/>
      <name val="Arial"/>
      <family val="2"/>
    </font>
    <font>
      <i/>
      <sz val="12"/>
      <color theme="1"/>
      <name val="Berlin Sans FB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4" fillId="0" borderId="0"/>
  </cellStyleXfs>
  <cellXfs count="103">
    <xf numFmtId="0" fontId="0" fillId="0" borderId="0" xfId="0"/>
    <xf numFmtId="0" fontId="3" fillId="0" borderId="0" xfId="0" applyFont="1"/>
    <xf numFmtId="0" fontId="3" fillId="0" borderId="1" xfId="0" applyFont="1" applyBorder="1"/>
    <xf numFmtId="3" fontId="4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/>
    <xf numFmtId="0" fontId="3" fillId="0" borderId="12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3" fillId="0" borderId="1" xfId="0" applyNumberFormat="1" applyFont="1" applyBorder="1" applyAlignment="1"/>
    <xf numFmtId="1" fontId="3" fillId="0" borderId="1" xfId="0" quotePrefix="1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1" xfId="0" applyNumberFormat="1" applyFont="1" applyBorder="1"/>
    <xf numFmtId="3" fontId="3" fillId="0" borderId="3" xfId="0" applyNumberFormat="1" applyFont="1" applyBorder="1" applyAlignment="1">
      <alignment horizontal="center"/>
    </xf>
    <xf numFmtId="3" fontId="3" fillId="0" borderId="0" xfId="0" applyNumberFormat="1" applyFont="1"/>
    <xf numFmtId="1" fontId="3" fillId="0" borderId="10" xfId="0" applyNumberFormat="1" applyFont="1" applyBorder="1"/>
    <xf numFmtId="41" fontId="3" fillId="0" borderId="1" xfId="1" quotePrefix="1" applyFont="1" applyBorder="1" applyAlignment="1">
      <alignment horizontal="center"/>
    </xf>
    <xf numFmtId="41" fontId="3" fillId="0" borderId="1" xfId="1" applyFont="1" applyBorder="1" applyAlignment="1">
      <alignment horizontal="center"/>
    </xf>
    <xf numFmtId="1" fontId="4" fillId="0" borderId="2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3" fontId="6" fillId="0" borderId="1" xfId="0" applyNumberFormat="1" applyFont="1" applyBorder="1" applyAlignment="1">
      <alignment horizontal="center"/>
    </xf>
    <xf numFmtId="41" fontId="6" fillId="0" borderId="1" xfId="1" applyFont="1" applyBorder="1" applyAlignment="1">
      <alignment horizontal="center"/>
    </xf>
    <xf numFmtId="41" fontId="3" fillId="0" borderId="0" xfId="0" applyNumberFormat="1" applyFont="1"/>
    <xf numFmtId="1" fontId="3" fillId="0" borderId="5" xfId="0" applyNumberFormat="1" applyFont="1" applyBorder="1" applyAlignment="1">
      <alignment horizontal="center"/>
    </xf>
    <xf numFmtId="1" fontId="3" fillId="0" borderId="0" xfId="0" applyNumberFormat="1" applyFont="1" applyBorder="1"/>
    <xf numFmtId="41" fontId="3" fillId="0" borderId="0" xfId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41" fontId="3" fillId="0" borderId="0" xfId="1" applyFont="1" applyBorder="1" applyAlignment="1"/>
    <xf numFmtId="3" fontId="3" fillId="0" borderId="0" xfId="0" applyNumberFormat="1" applyFont="1" applyBorder="1"/>
    <xf numFmtId="3" fontId="3" fillId="0" borderId="6" xfId="0" applyNumberFormat="1" applyFont="1" applyBorder="1"/>
    <xf numFmtId="1" fontId="3" fillId="0" borderId="7" xfId="0" applyNumberFormat="1" applyFont="1" applyBorder="1" applyAlignment="1">
      <alignment horizontal="center"/>
    </xf>
    <xf numFmtId="1" fontId="3" fillId="0" borderId="8" xfId="0" applyNumberFormat="1" applyFont="1" applyBorder="1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41" fontId="10" fillId="0" borderId="1" xfId="1" applyFont="1" applyBorder="1" applyAlignment="1">
      <alignment horizontal="center"/>
    </xf>
    <xf numFmtId="3" fontId="11" fillId="0" borderId="0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3" fontId="11" fillId="0" borderId="0" xfId="0" applyNumberFormat="1" applyFont="1" applyBorder="1"/>
    <xf numFmtId="3" fontId="11" fillId="0" borderId="6" xfId="0" applyNumberFormat="1" applyFont="1" applyBorder="1"/>
    <xf numFmtId="1" fontId="8" fillId="0" borderId="1" xfId="0" applyNumberFormat="1" applyFont="1" applyBorder="1"/>
    <xf numFmtId="1" fontId="11" fillId="0" borderId="0" xfId="0" applyNumberFormat="1" applyFont="1" applyBorder="1"/>
    <xf numFmtId="0" fontId="11" fillId="0" borderId="0" xfId="0" applyFont="1"/>
    <xf numFmtId="41" fontId="11" fillId="0" borderId="0" xfId="1" applyFon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1" fillId="0" borderId="1" xfId="0" applyFont="1" applyBorder="1"/>
    <xf numFmtId="1" fontId="4" fillId="0" borderId="1" xfId="0" applyNumberFormat="1" applyFont="1" applyBorder="1" applyAlignment="1">
      <alignment horizontal="center"/>
    </xf>
    <xf numFmtId="41" fontId="3" fillId="0" borderId="1" xfId="1" applyFont="1" applyBorder="1" applyAlignment="1"/>
    <xf numFmtId="41" fontId="3" fillId="0" borderId="1" xfId="1" quotePrefix="1" applyFont="1" applyBorder="1" applyAlignment="1">
      <alignment vertical="center"/>
    </xf>
    <xf numFmtId="3" fontId="4" fillId="0" borderId="1" xfId="0" applyNumberFormat="1" applyFont="1" applyBorder="1"/>
    <xf numFmtId="0" fontId="15" fillId="0" borderId="0" xfId="2" applyFont="1" applyBorder="1" applyAlignment="1"/>
    <xf numFmtId="0" fontId="16" fillId="0" borderId="0" xfId="2" applyFont="1" applyBorder="1" applyAlignment="1"/>
    <xf numFmtId="0" fontId="3" fillId="0" borderId="12" xfId="0" quotePrefix="1" applyFont="1" applyBorder="1" applyAlignment="1">
      <alignment horizontal="center" vertical="center"/>
    </xf>
    <xf numFmtId="3" fontId="3" fillId="0" borderId="12" xfId="0" quotePrefix="1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/>
    </xf>
    <xf numFmtId="41" fontId="3" fillId="0" borderId="1" xfId="1" quotePrefix="1" applyFont="1" applyBorder="1" applyAlignment="1"/>
    <xf numFmtId="0" fontId="18" fillId="0" borderId="0" xfId="0" applyFont="1"/>
    <xf numFmtId="0" fontId="19" fillId="0" borderId="0" xfId="0" applyFont="1" applyAlignment="1">
      <alignment horizontal="center" vertical="top" wrapText="1"/>
    </xf>
    <xf numFmtId="0" fontId="4" fillId="0" borderId="0" xfId="0" applyFont="1"/>
    <xf numFmtId="0" fontId="3" fillId="0" borderId="0" xfId="0" applyFont="1" applyBorder="1"/>
    <xf numFmtId="0" fontId="7" fillId="0" borderId="1" xfId="0" applyFont="1" applyBorder="1" applyAlignment="1">
      <alignment horizont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/>
    </xf>
    <xf numFmtId="3" fontId="20" fillId="0" borderId="1" xfId="0" applyNumberFormat="1" applyFont="1" applyBorder="1" applyAlignment="1">
      <alignment horizontal="center"/>
    </xf>
    <xf numFmtId="41" fontId="20" fillId="0" borderId="1" xfId="1" applyFont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3" fontId="9" fillId="2" borderId="1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1" fontId="5" fillId="2" borderId="0" xfId="0" applyNumberFormat="1" applyFont="1" applyFill="1" applyBorder="1" applyAlignment="1">
      <alignment horizontal="center"/>
    </xf>
    <xf numFmtId="3" fontId="9" fillId="2" borderId="0" xfId="0" applyNumberFormat="1" applyFont="1" applyFill="1" applyBorder="1" applyAlignment="1">
      <alignment horizontal="center"/>
    </xf>
    <xf numFmtId="3" fontId="9" fillId="2" borderId="6" xfId="0" applyNumberFormat="1" applyFont="1" applyFill="1" applyBorder="1" applyAlignment="1">
      <alignment horizontal="center"/>
    </xf>
    <xf numFmtId="41" fontId="3" fillId="0" borderId="8" xfId="1" applyFont="1" applyBorder="1" applyAlignment="1">
      <alignment horizontal="center"/>
    </xf>
    <xf numFmtId="41" fontId="3" fillId="0" borderId="9" xfId="1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horizontal="center"/>
    </xf>
    <xf numFmtId="0" fontId="15" fillId="0" borderId="0" xfId="2" applyFont="1" applyBorder="1" applyAlignment="1">
      <alignment horizontal="center"/>
    </xf>
    <xf numFmtId="0" fontId="17" fillId="0" borderId="0" xfId="2" applyFont="1" applyBorder="1" applyAlignment="1">
      <alignment horizontal="center"/>
    </xf>
    <xf numFmtId="0" fontId="19" fillId="0" borderId="0" xfId="0" applyFont="1" applyAlignment="1">
      <alignment horizontal="center" vertical="top" wrapText="1"/>
    </xf>
    <xf numFmtId="3" fontId="3" fillId="2" borderId="0" xfId="0" applyNumberFormat="1" applyFont="1" applyFill="1" applyBorder="1" applyAlignment="1">
      <alignment horizontal="center"/>
    </xf>
    <xf numFmtId="3" fontId="3" fillId="2" borderId="6" xfId="0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41" fontId="9" fillId="0" borderId="0" xfId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center"/>
    </xf>
  </cellXfs>
  <cellStyles count="3">
    <cellStyle name="Comma [0]" xfId="1" builtinId="6"/>
    <cellStyle name="Normal" xfId="0" builtinId="0"/>
    <cellStyle name="Normal 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FEBRUARI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APRIL%20202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APRIL%20202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MEI%20202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MEI%20202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JUNI%20202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JUNI%20202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SEPTEMBER%20202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SEPTEMBER%20202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JULI%202021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JULI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MARET%20202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OKTOBER%202021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OKTOBER%20202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NOPEMBER%20202%20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NOPEMBER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MARET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MAN/DATA%20WISMAN%20BARU%20JANUAR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WISNU/DATA%20WISNU%20BARU%20januar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DTW/DATA%20WISMAN/DATA%20WISMAN%20BARU%20-%20FEBRUARI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DTW/DATA%20WISNU/DATA%20WISNU%20BARU%20februari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U%20DEK%20SURYATI/DATA%20KUNJUNGAN/DATA%20KUNJUNGAN%20BULAN%20JANUARI%20202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DTW/DATA%20WISMAN/DATA%20WISMAN%20BARU%20-%20FEBRUARI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Sheet1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PURI AGUNG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1">
          <cell r="C41">
            <v>221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41">
          <cell r="H41">
            <v>1114</v>
          </cell>
        </row>
      </sheetData>
      <sheetData sheetId="10">
        <row r="41">
          <cell r="C41">
            <v>14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41">
          <cell r="H41">
            <v>34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EDELWEIS"/>
      <sheetName val="PADANGBAI"/>
      <sheetName val="PURI AGUNG"/>
      <sheetName val="BUKIT ASAH"/>
    </sheetNames>
    <sheetDataSet>
      <sheetData sheetId="0"/>
      <sheetData sheetId="1">
        <row r="43">
          <cell r="H43">
            <v>211</v>
          </cell>
        </row>
      </sheetData>
      <sheetData sheetId="2">
        <row r="43">
          <cell r="C43">
            <v>158</v>
          </cell>
        </row>
      </sheetData>
      <sheetData sheetId="3">
        <row r="43">
          <cell r="H43">
            <v>375</v>
          </cell>
        </row>
      </sheetData>
      <sheetData sheetId="4">
        <row r="43">
          <cell r="H43">
            <v>169</v>
          </cell>
        </row>
      </sheetData>
      <sheetData sheetId="5"/>
      <sheetData sheetId="6"/>
      <sheetData sheetId="7"/>
      <sheetData sheetId="8">
        <row r="43">
          <cell r="H43">
            <v>168</v>
          </cell>
        </row>
      </sheetData>
      <sheetData sheetId="9">
        <row r="43">
          <cell r="H43">
            <v>32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43">
          <cell r="H43">
            <v>12</v>
          </cell>
        </row>
      </sheetData>
      <sheetData sheetId="17">
        <row r="43">
          <cell r="H43">
            <v>550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EDELWEIS"/>
      <sheetName val="PADANGBAI"/>
      <sheetName val="PURI AGUNG"/>
      <sheetName val="BUKIT ASAH"/>
    </sheetNames>
    <sheetDataSet>
      <sheetData sheetId="0"/>
      <sheetData sheetId="1">
        <row r="43">
          <cell r="H43">
            <v>2578</v>
          </cell>
        </row>
      </sheetData>
      <sheetData sheetId="2">
        <row r="43">
          <cell r="H43">
            <v>491</v>
          </cell>
        </row>
      </sheetData>
      <sheetData sheetId="3">
        <row r="43">
          <cell r="H43">
            <v>4534</v>
          </cell>
        </row>
      </sheetData>
      <sheetData sheetId="4">
        <row r="43">
          <cell r="H43">
            <v>8908</v>
          </cell>
        </row>
      </sheetData>
      <sheetData sheetId="5">
        <row r="43">
          <cell r="H43">
            <v>133</v>
          </cell>
        </row>
      </sheetData>
      <sheetData sheetId="6">
        <row r="43">
          <cell r="H43">
            <v>20</v>
          </cell>
        </row>
      </sheetData>
      <sheetData sheetId="7">
        <row r="43">
          <cell r="H43">
            <v>2125</v>
          </cell>
        </row>
      </sheetData>
      <sheetData sheetId="8">
        <row r="43">
          <cell r="H43">
            <v>1428</v>
          </cell>
        </row>
      </sheetData>
      <sheetData sheetId="9">
        <row r="43">
          <cell r="H43">
            <v>138</v>
          </cell>
        </row>
      </sheetData>
      <sheetData sheetId="10"/>
      <sheetData sheetId="11"/>
      <sheetData sheetId="12"/>
      <sheetData sheetId="13"/>
      <sheetData sheetId="14">
        <row r="43">
          <cell r="H43">
            <v>7654</v>
          </cell>
        </row>
      </sheetData>
      <sheetData sheetId="15"/>
      <sheetData sheetId="16">
        <row r="43">
          <cell r="H43">
            <v>52</v>
          </cell>
        </row>
      </sheetData>
      <sheetData sheetId="17">
        <row r="43">
          <cell r="H43">
            <v>7576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UKIT SURGA"/>
      <sheetName val="BESAKIH"/>
      <sheetName val="TIRTAGANGGA"/>
      <sheetName val="TAMAN UJUNG"/>
      <sheetName val="TENGANAN"/>
      <sheetName val="TULAMBEN"/>
      <sheetName val="TELAGA WAJA"/>
      <sheetName val="YEH MALET"/>
      <sheetName val="LEMPUYANG"/>
      <sheetName val="BUKIT CEMARA"/>
      <sheetName val="JEMELUK"/>
      <sheetName val="BUKIT ASAH"/>
      <sheetName val="PUTUNG"/>
      <sheetName val="CANDIDASA"/>
      <sheetName val="EDELWEIS"/>
      <sheetName val="PURI AGUNG"/>
      <sheetName val="PADANGBAI"/>
    </sheetNames>
    <sheetDataSet>
      <sheetData sheetId="0" refreshError="1"/>
      <sheetData sheetId="1">
        <row r="44">
          <cell r="H44">
            <v>92</v>
          </cell>
        </row>
      </sheetData>
      <sheetData sheetId="2">
        <row r="44">
          <cell r="H44">
            <v>162</v>
          </cell>
        </row>
      </sheetData>
      <sheetData sheetId="3">
        <row r="44">
          <cell r="H44">
            <v>419</v>
          </cell>
        </row>
      </sheetData>
      <sheetData sheetId="4">
        <row r="44">
          <cell r="H44">
            <v>233</v>
          </cell>
        </row>
      </sheetData>
      <sheetData sheetId="5" refreshError="1"/>
      <sheetData sheetId="6">
        <row r="44">
          <cell r="H44">
            <v>199</v>
          </cell>
        </row>
      </sheetData>
      <sheetData sheetId="7" refreshError="1"/>
      <sheetData sheetId="8">
        <row r="44">
          <cell r="H44">
            <v>0</v>
          </cell>
        </row>
      </sheetData>
      <sheetData sheetId="9">
        <row r="44">
          <cell r="H44">
            <v>287</v>
          </cell>
        </row>
      </sheetData>
      <sheetData sheetId="10">
        <row r="44">
          <cell r="H44">
            <v>4</v>
          </cell>
        </row>
      </sheetData>
      <sheetData sheetId="11">
        <row r="44">
          <cell r="H44">
            <v>39</v>
          </cell>
        </row>
      </sheetData>
      <sheetData sheetId="12">
        <row r="44">
          <cell r="H44">
            <v>700</v>
          </cell>
        </row>
      </sheetData>
      <sheetData sheetId="13" refreshError="1"/>
      <sheetData sheetId="14" refreshError="1"/>
      <sheetData sheetId="15">
        <row r="44">
          <cell r="H44">
            <v>0</v>
          </cell>
        </row>
      </sheetData>
      <sheetData sheetId="16">
        <row r="44">
          <cell r="H44">
            <v>6</v>
          </cell>
        </row>
      </sheetData>
      <sheetData sheetId="17">
        <row r="44">
          <cell r="H44">
            <v>59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BUKIT ASAH"/>
      <sheetName val="TULAMBEN"/>
      <sheetName val="CANDIDASA"/>
      <sheetName val="EDELWEIS"/>
      <sheetName val="PADANGBAI"/>
      <sheetName val="PURI AGUNG"/>
    </sheetNames>
    <sheetDataSet>
      <sheetData sheetId="0"/>
      <sheetData sheetId="1">
        <row r="44">
          <cell r="H44">
            <v>4028</v>
          </cell>
        </row>
      </sheetData>
      <sheetData sheetId="2">
        <row r="44">
          <cell r="H44">
            <v>817</v>
          </cell>
        </row>
      </sheetData>
      <sheetData sheetId="3">
        <row r="44">
          <cell r="H44">
            <v>5001</v>
          </cell>
        </row>
      </sheetData>
      <sheetData sheetId="4">
        <row r="44">
          <cell r="H44">
            <v>11256</v>
          </cell>
        </row>
      </sheetData>
      <sheetData sheetId="5">
        <row r="44">
          <cell r="H44">
            <v>12</v>
          </cell>
        </row>
      </sheetData>
      <sheetData sheetId="6">
        <row r="44">
          <cell r="H44">
            <v>124</v>
          </cell>
        </row>
      </sheetData>
      <sheetData sheetId="7">
        <row r="44">
          <cell r="H44">
            <v>1409</v>
          </cell>
        </row>
      </sheetData>
      <sheetData sheetId="8">
        <row r="44">
          <cell r="H44">
            <v>2256</v>
          </cell>
        </row>
      </sheetData>
      <sheetData sheetId="9">
        <row r="44">
          <cell r="H44">
            <v>82</v>
          </cell>
        </row>
      </sheetData>
      <sheetData sheetId="10"/>
      <sheetData sheetId="11"/>
      <sheetData sheetId="12">
        <row r="44">
          <cell r="H44">
            <v>7956</v>
          </cell>
        </row>
      </sheetData>
      <sheetData sheetId="13">
        <row r="44">
          <cell r="H44">
            <v>144</v>
          </cell>
        </row>
      </sheetData>
      <sheetData sheetId="14"/>
      <sheetData sheetId="15">
        <row r="44">
          <cell r="H44">
            <v>7150</v>
          </cell>
        </row>
      </sheetData>
      <sheetData sheetId="16"/>
      <sheetData sheetId="17">
        <row r="44">
          <cell r="H44">
            <v>37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EDELWEIS"/>
      <sheetName val="PADANGBAI"/>
      <sheetName val="PURI AGUNG"/>
      <sheetName val="BUKIT ASAH"/>
    </sheetNames>
    <sheetDataSet>
      <sheetData sheetId="0"/>
      <sheetData sheetId="1">
        <row r="43">
          <cell r="H43">
            <v>28</v>
          </cell>
        </row>
      </sheetData>
      <sheetData sheetId="2">
        <row r="43">
          <cell r="H43">
            <v>171</v>
          </cell>
        </row>
      </sheetData>
      <sheetData sheetId="3">
        <row r="43">
          <cell r="H43">
            <v>366</v>
          </cell>
        </row>
      </sheetData>
      <sheetData sheetId="4">
        <row r="43">
          <cell r="H43">
            <v>198</v>
          </cell>
        </row>
      </sheetData>
      <sheetData sheetId="5">
        <row r="43">
          <cell r="H43">
            <v>7</v>
          </cell>
        </row>
      </sheetData>
      <sheetData sheetId="6">
        <row r="43">
          <cell r="H43">
            <v>2</v>
          </cell>
        </row>
      </sheetData>
      <sheetData sheetId="7"/>
      <sheetData sheetId="8">
        <row r="43">
          <cell r="H43">
            <v>241</v>
          </cell>
        </row>
      </sheetData>
      <sheetData sheetId="9"/>
      <sheetData sheetId="10">
        <row r="43">
          <cell r="H43">
            <v>76</v>
          </cell>
        </row>
      </sheetData>
      <sheetData sheetId="11"/>
      <sheetData sheetId="12">
        <row r="43">
          <cell r="H43">
            <v>159</v>
          </cell>
        </row>
      </sheetData>
      <sheetData sheetId="13"/>
      <sheetData sheetId="14"/>
      <sheetData sheetId="15">
        <row r="43">
          <cell r="H43">
            <v>65</v>
          </cell>
        </row>
      </sheetData>
      <sheetData sheetId="16">
        <row r="43">
          <cell r="H43">
            <v>6</v>
          </cell>
        </row>
      </sheetData>
      <sheetData sheetId="17">
        <row r="43">
          <cell r="H43">
            <v>544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EDELWEIS"/>
      <sheetName val="PADANGBAI"/>
      <sheetName val="PURI AGUNG"/>
      <sheetName val="BUKIT ASAH"/>
    </sheetNames>
    <sheetDataSet>
      <sheetData sheetId="0"/>
      <sheetData sheetId="1">
        <row r="43">
          <cell r="H43">
            <v>3863</v>
          </cell>
        </row>
      </sheetData>
      <sheetData sheetId="2">
        <row r="43">
          <cell r="H43">
            <v>1247</v>
          </cell>
        </row>
      </sheetData>
      <sheetData sheetId="3">
        <row r="43">
          <cell r="H43">
            <v>3418</v>
          </cell>
        </row>
      </sheetData>
      <sheetData sheetId="4">
        <row r="43">
          <cell r="H43">
            <v>8055</v>
          </cell>
        </row>
      </sheetData>
      <sheetData sheetId="5">
        <row r="43">
          <cell r="H43">
            <v>228</v>
          </cell>
        </row>
      </sheetData>
      <sheetData sheetId="6">
        <row r="43">
          <cell r="H43">
            <v>263</v>
          </cell>
        </row>
      </sheetData>
      <sheetData sheetId="7">
        <row r="43">
          <cell r="H43">
            <v>862</v>
          </cell>
        </row>
      </sheetData>
      <sheetData sheetId="8">
        <row r="43">
          <cell r="H43">
            <v>3269</v>
          </cell>
        </row>
      </sheetData>
      <sheetData sheetId="9"/>
      <sheetData sheetId="10">
        <row r="43">
          <cell r="H43">
            <v>4</v>
          </cell>
        </row>
      </sheetData>
      <sheetData sheetId="11"/>
      <sheetData sheetId="12">
        <row r="43">
          <cell r="H43">
            <v>203</v>
          </cell>
        </row>
      </sheetData>
      <sheetData sheetId="13"/>
      <sheetData sheetId="14">
        <row r="43">
          <cell r="H43">
            <v>4835</v>
          </cell>
        </row>
      </sheetData>
      <sheetData sheetId="15">
        <row r="43">
          <cell r="H43">
            <v>16</v>
          </cell>
        </row>
      </sheetData>
      <sheetData sheetId="16">
        <row r="43">
          <cell r="H43">
            <v>31</v>
          </cell>
        </row>
      </sheetData>
      <sheetData sheetId="17">
        <row r="43">
          <cell r="H43">
            <v>47510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EDELWEIS"/>
      <sheetName val="PADANGBAI"/>
      <sheetName val="PURI AGUNG"/>
      <sheetName val="BUKIT ASAH"/>
    </sheetNames>
    <sheetDataSet>
      <sheetData sheetId="0">
        <row r="43">
          <cell r="H43">
            <v>87</v>
          </cell>
        </row>
      </sheetData>
      <sheetData sheetId="1">
        <row r="43">
          <cell r="H43">
            <v>10</v>
          </cell>
        </row>
      </sheetData>
      <sheetData sheetId="2">
        <row r="43">
          <cell r="H43">
            <v>106</v>
          </cell>
        </row>
      </sheetData>
      <sheetData sheetId="3">
        <row r="43">
          <cell r="H43">
            <v>58</v>
          </cell>
        </row>
      </sheetData>
      <sheetData sheetId="4">
        <row r="43">
          <cell r="H43">
            <v>8</v>
          </cell>
        </row>
      </sheetData>
      <sheetData sheetId="5" refreshError="1"/>
      <sheetData sheetId="6" refreshError="1"/>
      <sheetData sheetId="7">
        <row r="43">
          <cell r="H43">
            <v>54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43">
          <cell r="H43">
            <v>291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EDELWEIS"/>
      <sheetName val="PADANGBAI"/>
      <sheetName val="PURI AGUNG"/>
      <sheetName val="BUKIT ASAH"/>
    </sheetNames>
    <sheetDataSet>
      <sheetData sheetId="0">
        <row r="43">
          <cell r="H43">
            <v>1965</v>
          </cell>
        </row>
      </sheetData>
      <sheetData sheetId="1">
        <row r="43">
          <cell r="H43">
            <v>212</v>
          </cell>
        </row>
      </sheetData>
      <sheetData sheetId="2">
        <row r="43">
          <cell r="H43">
            <v>923</v>
          </cell>
        </row>
      </sheetData>
      <sheetData sheetId="3">
        <row r="43">
          <cell r="H43">
            <v>2125</v>
          </cell>
        </row>
      </sheetData>
      <sheetData sheetId="4">
        <row r="43">
          <cell r="H43">
            <v>172</v>
          </cell>
        </row>
      </sheetData>
      <sheetData sheetId="5" refreshError="1"/>
      <sheetData sheetId="6">
        <row r="43">
          <cell r="H43">
            <v>969</v>
          </cell>
        </row>
      </sheetData>
      <sheetData sheetId="7">
        <row r="43">
          <cell r="H43">
            <v>756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43">
          <cell r="H43">
            <v>1239</v>
          </cell>
        </row>
      </sheetData>
      <sheetData sheetId="14" refreshError="1"/>
      <sheetData sheetId="15" refreshError="1"/>
      <sheetData sheetId="16">
        <row r="43">
          <cell r="H43">
            <v>2082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UKIT SURGA"/>
      <sheetName val="BESAKIH"/>
      <sheetName val="TIRTAGANGGA"/>
      <sheetName val="TAMAN UJUNG"/>
      <sheetName val="TENGANAN"/>
      <sheetName val="TULAMBEN"/>
      <sheetName val="TELAGA WAJA"/>
      <sheetName val="YEH MALET"/>
      <sheetName val="LEMPUYANG"/>
      <sheetName val="BUKIT CEMARA"/>
      <sheetName val="JEMELUK"/>
      <sheetName val="BUKIT ASAH"/>
      <sheetName val="PUTUNG"/>
      <sheetName val="CANDIDASA"/>
      <sheetName val="EDELWEIS"/>
      <sheetName val="PURI AGUNG"/>
      <sheetName val="PADANGBAI"/>
    </sheetNames>
    <sheetDataSet>
      <sheetData sheetId="0" refreshError="1"/>
      <sheetData sheetId="1" refreshError="1"/>
      <sheetData sheetId="2">
        <row r="44">
          <cell r="H44">
            <v>25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4">
          <cell r="H44">
            <v>13</v>
          </cell>
        </row>
      </sheetData>
      <sheetData sheetId="12" refreshError="1"/>
      <sheetData sheetId="13" refreshError="1"/>
      <sheetData sheetId="14" refreshError="1"/>
      <sheetData sheetId="15">
        <row r="44">
          <cell r="H44">
            <v>0</v>
          </cell>
        </row>
      </sheetData>
      <sheetData sheetId="16" refreshError="1"/>
      <sheetData sheetId="1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BUKIT ASAH"/>
      <sheetName val="TULAMBEN"/>
      <sheetName val="CANDIDASA"/>
      <sheetName val="EDELWEIS"/>
      <sheetName val="PADANGBAI"/>
      <sheetName val="PURI AGUNG"/>
    </sheetNames>
    <sheetDataSet>
      <sheetData sheetId="0"/>
      <sheetData sheetId="1"/>
      <sheetData sheetId="2">
        <row r="44">
          <cell r="H44">
            <v>74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4">
          <cell r="H44">
            <v>559</v>
          </cell>
        </row>
      </sheetData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BUKIT ASAH"/>
      <sheetName val="PUTUNG"/>
      <sheetName val="TULAMBEN"/>
      <sheetName val="CANDIDASA"/>
      <sheetName val="EDELWEIS"/>
      <sheetName val="PURI AGUNG"/>
    </sheetNames>
    <sheetDataSet>
      <sheetData sheetId="0" refreshError="1"/>
      <sheetData sheetId="1" refreshError="1"/>
      <sheetData sheetId="2">
        <row r="44">
          <cell r="C44">
            <v>186</v>
          </cell>
        </row>
      </sheetData>
      <sheetData sheetId="3">
        <row r="44">
          <cell r="H44">
            <v>248</v>
          </cell>
        </row>
      </sheetData>
      <sheetData sheetId="4">
        <row r="44">
          <cell r="H44">
            <v>171</v>
          </cell>
        </row>
      </sheetData>
      <sheetData sheetId="5" refreshError="1"/>
      <sheetData sheetId="6">
        <row r="44">
          <cell r="C44">
            <v>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44">
          <cell r="H44">
            <v>431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ULAMBEN"/>
      <sheetName val="TELAGA WAJA"/>
      <sheetName val="YEH MALET"/>
      <sheetName val="LEMPUYANG"/>
      <sheetName val="BUKIT CEMARA"/>
      <sheetName val="JEMELUK"/>
      <sheetName val="BUKIT ASAH"/>
      <sheetName val="PUTUNG"/>
      <sheetName val="CANDIDASA"/>
      <sheetName val="EDELWEIS"/>
      <sheetName val="PURI AGUNG"/>
      <sheetName val="PADANGBAI"/>
      <sheetName val="D.PENABAN"/>
    </sheetNames>
    <sheetDataSet>
      <sheetData sheetId="0">
        <row r="44">
          <cell r="H44">
            <v>52</v>
          </cell>
        </row>
      </sheetData>
      <sheetData sheetId="1">
        <row r="44">
          <cell r="H44">
            <v>38</v>
          </cell>
        </row>
      </sheetData>
      <sheetData sheetId="2">
        <row r="44">
          <cell r="H44">
            <v>245</v>
          </cell>
        </row>
      </sheetData>
      <sheetData sheetId="3">
        <row r="44">
          <cell r="H44">
            <v>141</v>
          </cell>
        </row>
      </sheetData>
      <sheetData sheetId="4">
        <row r="44">
          <cell r="H44">
            <v>17</v>
          </cell>
        </row>
      </sheetData>
      <sheetData sheetId="5">
        <row r="44">
          <cell r="H44">
            <v>110</v>
          </cell>
        </row>
      </sheetData>
      <sheetData sheetId="6"/>
      <sheetData sheetId="7"/>
      <sheetData sheetId="8">
        <row r="44">
          <cell r="H44">
            <v>131</v>
          </cell>
        </row>
      </sheetData>
      <sheetData sheetId="9"/>
      <sheetData sheetId="10"/>
      <sheetData sheetId="11">
        <row r="44">
          <cell r="H44">
            <v>507</v>
          </cell>
        </row>
      </sheetData>
      <sheetData sheetId="12"/>
      <sheetData sheetId="13">
        <row r="44">
          <cell r="H44">
            <v>85</v>
          </cell>
        </row>
      </sheetData>
      <sheetData sheetId="14"/>
      <sheetData sheetId="15">
        <row r="44">
          <cell r="H44">
            <v>26</v>
          </cell>
        </row>
      </sheetData>
      <sheetData sheetId="16">
        <row r="44">
          <cell r="H44">
            <v>26</v>
          </cell>
        </row>
      </sheetData>
      <sheetData sheetId="1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BUKIT ASAH"/>
      <sheetName val="TULAMBEN"/>
      <sheetName val="CANDIDASA"/>
      <sheetName val="EDELWEIS"/>
      <sheetName val="PADANGBAI"/>
      <sheetName val="PURI AGUNG"/>
      <sheetName val="D.PENABAN"/>
    </sheetNames>
    <sheetDataSet>
      <sheetData sheetId="0">
        <row r="44">
          <cell r="H44">
            <v>3293</v>
          </cell>
        </row>
      </sheetData>
      <sheetData sheetId="1">
        <row r="44">
          <cell r="H44">
            <v>594</v>
          </cell>
        </row>
      </sheetData>
      <sheetData sheetId="2">
        <row r="44">
          <cell r="H44">
            <v>2817</v>
          </cell>
        </row>
      </sheetData>
      <sheetData sheetId="3">
        <row r="44">
          <cell r="H44">
            <v>5190</v>
          </cell>
        </row>
      </sheetData>
      <sheetData sheetId="4">
        <row r="44">
          <cell r="H44">
            <v>245</v>
          </cell>
        </row>
      </sheetData>
      <sheetData sheetId="5">
        <row r="44">
          <cell r="H44">
            <v>88</v>
          </cell>
        </row>
      </sheetData>
      <sheetData sheetId="6">
        <row r="44">
          <cell r="H44">
            <v>913</v>
          </cell>
        </row>
      </sheetData>
      <sheetData sheetId="7">
        <row r="44">
          <cell r="H44">
            <v>3627</v>
          </cell>
        </row>
      </sheetData>
      <sheetData sheetId="8">
        <row r="44">
          <cell r="H44">
            <v>75</v>
          </cell>
        </row>
      </sheetData>
      <sheetData sheetId="9">
        <row r="44">
          <cell r="H44">
            <v>16</v>
          </cell>
        </row>
      </sheetData>
      <sheetData sheetId="10"/>
      <sheetData sheetId="11">
        <row r="44">
          <cell r="H44">
            <v>2592</v>
          </cell>
        </row>
      </sheetData>
      <sheetData sheetId="12">
        <row r="44">
          <cell r="H44">
            <v>157</v>
          </cell>
        </row>
      </sheetData>
      <sheetData sheetId="13"/>
      <sheetData sheetId="14">
        <row r="44">
          <cell r="H44">
            <v>2738</v>
          </cell>
        </row>
      </sheetData>
      <sheetData sheetId="15">
        <row r="44">
          <cell r="H44">
            <v>15</v>
          </cell>
        </row>
      </sheetData>
      <sheetData sheetId="16">
        <row r="44">
          <cell r="H44">
            <v>101</v>
          </cell>
        </row>
      </sheetData>
      <sheetData sheetId="1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ULAMBEN"/>
      <sheetName val="TELAGA WAJA"/>
      <sheetName val="YEH MALET"/>
      <sheetName val="LEMPUYANG"/>
      <sheetName val="BUKIT CEMARA"/>
      <sheetName val="JEMELUK"/>
      <sheetName val="BUKIT ASAH"/>
      <sheetName val="PUTUNG"/>
      <sheetName val="CANDIDASA"/>
      <sheetName val="EDELWEIS"/>
      <sheetName val="PURI AGUNG"/>
      <sheetName val="PADANGBAI"/>
      <sheetName val="D.PENABAN"/>
    </sheetNames>
    <sheetDataSet>
      <sheetData sheetId="0">
        <row r="43">
          <cell r="H43">
            <v>18</v>
          </cell>
        </row>
      </sheetData>
      <sheetData sheetId="1">
        <row r="43">
          <cell r="H43">
            <v>937</v>
          </cell>
        </row>
      </sheetData>
      <sheetData sheetId="2">
        <row r="43">
          <cell r="H43">
            <v>217</v>
          </cell>
        </row>
      </sheetData>
      <sheetData sheetId="3">
        <row r="43">
          <cell r="H43">
            <v>142</v>
          </cell>
        </row>
      </sheetData>
      <sheetData sheetId="4">
        <row r="43">
          <cell r="H43">
            <v>25</v>
          </cell>
        </row>
      </sheetData>
      <sheetData sheetId="5">
        <row r="43">
          <cell r="H43">
            <v>70</v>
          </cell>
        </row>
      </sheetData>
      <sheetData sheetId="6"/>
      <sheetData sheetId="7"/>
      <sheetData sheetId="8"/>
      <sheetData sheetId="9"/>
      <sheetData sheetId="10">
        <row r="43">
          <cell r="H43">
            <v>60</v>
          </cell>
        </row>
      </sheetData>
      <sheetData sheetId="11">
        <row r="43">
          <cell r="H43">
            <v>426</v>
          </cell>
        </row>
      </sheetData>
      <sheetData sheetId="12"/>
      <sheetData sheetId="13">
        <row r="43">
          <cell r="H43">
            <v>91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BUKIT ASAH"/>
      <sheetName val="TULAMBEN"/>
      <sheetName val="CANDIDASA"/>
      <sheetName val="EDELWEIS"/>
      <sheetName val="PADANGBAI"/>
      <sheetName val="PURI AGUNG"/>
      <sheetName val="D.PENABAN"/>
    </sheetNames>
    <sheetDataSet>
      <sheetData sheetId="0">
        <row r="43">
          <cell r="H43">
            <v>3425</v>
          </cell>
        </row>
      </sheetData>
      <sheetData sheetId="1">
        <row r="43">
          <cell r="H43">
            <v>541</v>
          </cell>
        </row>
      </sheetData>
      <sheetData sheetId="2">
        <row r="43">
          <cell r="H43">
            <v>2819</v>
          </cell>
        </row>
      </sheetData>
      <sheetData sheetId="3">
        <row r="43">
          <cell r="H43">
            <v>10596</v>
          </cell>
        </row>
      </sheetData>
      <sheetData sheetId="4">
        <row r="43">
          <cell r="H43">
            <v>513</v>
          </cell>
        </row>
      </sheetData>
      <sheetData sheetId="5">
        <row r="43">
          <cell r="H43">
            <v>47</v>
          </cell>
        </row>
      </sheetData>
      <sheetData sheetId="6">
        <row r="43">
          <cell r="H43">
            <v>3363</v>
          </cell>
        </row>
      </sheetData>
      <sheetData sheetId="7"/>
      <sheetData sheetId="8"/>
      <sheetData sheetId="9">
        <row r="43">
          <cell r="H43">
            <v>24</v>
          </cell>
        </row>
      </sheetData>
      <sheetData sheetId="10"/>
      <sheetData sheetId="11">
        <row r="43">
          <cell r="H43">
            <v>5354</v>
          </cell>
        </row>
      </sheetData>
      <sheetData sheetId="12">
        <row r="43">
          <cell r="H43">
            <v>94</v>
          </cell>
        </row>
      </sheetData>
      <sheetData sheetId="13"/>
      <sheetData sheetId="14">
        <row r="43">
          <cell r="H43">
            <v>1880</v>
          </cell>
        </row>
      </sheetData>
      <sheetData sheetId="15">
        <row r="43">
          <cell r="H43">
            <v>36</v>
          </cell>
        </row>
      </sheetData>
      <sheetData sheetId="16">
        <row r="43">
          <cell r="H43">
            <v>28</v>
          </cell>
        </row>
      </sheetData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BUKIT ASAH"/>
      <sheetName val="TULAMBEN"/>
      <sheetName val="CANDIDASA"/>
      <sheetName val="EDELWEIS"/>
      <sheetName val="PADANGBAI"/>
      <sheetName val="PURI AGUNG"/>
    </sheetNames>
    <sheetDataSet>
      <sheetData sheetId="0" refreshError="1"/>
      <sheetData sheetId="1" refreshError="1"/>
      <sheetData sheetId="2">
        <row r="44">
          <cell r="C44">
            <v>648</v>
          </cell>
        </row>
      </sheetData>
      <sheetData sheetId="3">
        <row r="44">
          <cell r="H44">
            <v>2399</v>
          </cell>
        </row>
      </sheetData>
      <sheetData sheetId="4">
        <row r="44">
          <cell r="H44">
            <v>4822</v>
          </cell>
        </row>
      </sheetData>
      <sheetData sheetId="5" refreshError="1"/>
      <sheetData sheetId="6">
        <row r="44">
          <cell r="H44">
            <v>67</v>
          </cell>
        </row>
      </sheetData>
      <sheetData sheetId="7">
        <row r="44">
          <cell r="H44">
            <v>1014</v>
          </cell>
        </row>
      </sheetData>
      <sheetData sheetId="8" refreshError="1"/>
      <sheetData sheetId="9">
        <row r="44">
          <cell r="C44">
            <v>33</v>
          </cell>
        </row>
      </sheetData>
      <sheetData sheetId="10" refreshError="1"/>
      <sheetData sheetId="11" refreshError="1"/>
      <sheetData sheetId="12">
        <row r="44">
          <cell r="H44">
            <v>4110</v>
          </cell>
        </row>
      </sheetData>
      <sheetData sheetId="13" refreshError="1"/>
      <sheetData sheetId="14" refreshError="1"/>
      <sheetData sheetId="15">
        <row r="44">
          <cell r="H44">
            <v>2830</v>
          </cell>
        </row>
      </sheetData>
      <sheetData sheetId="16" refreshError="1"/>
      <sheetData sheetId="17">
        <row r="44">
          <cell r="H44">
            <v>15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EDELWEIS"/>
      <sheetName val="PURI AGUNG"/>
      <sheetName val="BUKIT ASAH"/>
      <sheetName val="D.PENABAN"/>
    </sheetNames>
    <sheetDataSet>
      <sheetData sheetId="0"/>
      <sheetData sheetId="1"/>
      <sheetData sheetId="2">
        <row r="44">
          <cell r="C44">
            <v>486</v>
          </cell>
        </row>
      </sheetData>
      <sheetData sheetId="3"/>
      <sheetData sheetId="4">
        <row r="44">
          <cell r="C44">
            <v>681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4">
          <cell r="H44">
            <v>5</v>
          </cell>
        </row>
      </sheetData>
      <sheetData sheetId="16">
        <row r="44">
          <cell r="H44">
            <v>2674</v>
          </cell>
        </row>
      </sheetData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EDELWEIS"/>
      <sheetName val="PURI AGUNG"/>
      <sheetName val="BUKIT ASAH"/>
      <sheetName val="D.PENABAN"/>
    </sheetNames>
    <sheetDataSet>
      <sheetData sheetId="0">
        <row r="44">
          <cell r="C44">
            <v>585</v>
          </cell>
        </row>
      </sheetData>
      <sheetData sheetId="1">
        <row r="44">
          <cell r="C44">
            <v>939</v>
          </cell>
        </row>
      </sheetData>
      <sheetData sheetId="2"/>
      <sheetData sheetId="3">
        <row r="44">
          <cell r="H44">
            <v>7797</v>
          </cell>
        </row>
      </sheetData>
      <sheetData sheetId="4"/>
      <sheetData sheetId="5"/>
      <sheetData sheetId="6">
        <row r="44">
          <cell r="H44">
            <v>1377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44">
          <cell r="H44">
            <v>5650</v>
          </cell>
        </row>
      </sheetData>
      <sheetData sheetId="14">
        <row r="44">
          <cell r="H44">
            <v>10</v>
          </cell>
        </row>
      </sheetData>
      <sheetData sheetId="15">
        <row r="44">
          <cell r="H44">
            <v>5772</v>
          </cell>
        </row>
      </sheetData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EDELWEIS"/>
      <sheetName val="PURI AGUNG"/>
    </sheetNames>
    <sheetDataSet>
      <sheetData sheetId="0" refreshError="1"/>
      <sheetData sheetId="1" refreshError="1">
        <row r="41">
          <cell r="H41">
            <v>213</v>
          </cell>
        </row>
      </sheetData>
      <sheetData sheetId="2" refreshError="1">
        <row r="41">
          <cell r="C41">
            <v>486</v>
          </cell>
        </row>
      </sheetData>
      <sheetData sheetId="3" refreshError="1"/>
      <sheetData sheetId="4" refreshError="1">
        <row r="40">
          <cell r="H40">
            <v>173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1">
          <cell r="C41">
            <v>508</v>
          </cell>
        </row>
      </sheetData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ELWEIS"/>
      <sheetName val="Sheet1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PURI AGUNG"/>
    </sheetNames>
    <sheetDataSet>
      <sheetData sheetId="0" refreshError="1">
        <row r="41">
          <cell r="H41">
            <v>2196</v>
          </cell>
        </row>
      </sheetData>
      <sheetData sheetId="1" refreshError="1"/>
      <sheetData sheetId="2" refreshError="1">
        <row r="41">
          <cell r="H41">
            <v>3930</v>
          </cell>
        </row>
      </sheetData>
      <sheetData sheetId="3" refreshError="1">
        <row r="41">
          <cell r="C41">
            <v>551</v>
          </cell>
        </row>
      </sheetData>
      <sheetData sheetId="4" refreshError="1"/>
      <sheetData sheetId="5" refreshError="1">
        <row r="41">
          <cell r="H41">
            <v>3524</v>
          </cell>
        </row>
      </sheetData>
      <sheetData sheetId="6" refreshError="1">
        <row r="41">
          <cell r="H41">
            <v>121</v>
          </cell>
        </row>
      </sheetData>
      <sheetData sheetId="7" refreshError="1"/>
      <sheetData sheetId="8" refreshError="1">
        <row r="41">
          <cell r="H41">
            <v>1561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41">
          <cell r="C41">
            <v>4320</v>
          </cell>
        </row>
      </sheetData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mbar1"/>
    </sheetNames>
    <sheetDataSet>
      <sheetData sheetId="0">
        <row r="13">
          <cell r="D13">
            <v>1751</v>
          </cell>
          <cell r="E13">
            <v>529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UKIT SURGA"/>
      <sheetName val="BESAKIH"/>
      <sheetName val="TIRTAGANGGA"/>
      <sheetName val="TAMAN UJUNG"/>
      <sheetName val="TENGANAN"/>
      <sheetName val="TELAGA WAJA"/>
      <sheetName val="YEH MALET"/>
      <sheetName val="LEMPUYANG"/>
      <sheetName val="BUKIT CEMARA"/>
      <sheetName val="JEMELUK"/>
      <sheetName val="PUTUNG"/>
      <sheetName val="TULAMBEN"/>
      <sheetName val="CANDIDASA"/>
      <sheetName val="BUKIT ASAH"/>
      <sheetName val="EDELWEIS"/>
      <sheetName val="PURI AGU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1">
          <cell r="H41">
            <v>543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topLeftCell="A31" workbookViewId="0">
      <selection activeCell="E46" sqref="E46:J46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7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1.125" style="1" customWidth="1"/>
    <col min="11" max="11" width="13.625" style="1" customWidth="1"/>
    <col min="12" max="16384" width="9.125" style="1"/>
  </cols>
  <sheetData>
    <row r="1" spans="1:12" ht="15" x14ac:dyDescent="0.2">
      <c r="A1" s="82" t="s">
        <v>46</v>
      </c>
      <c r="B1" s="82"/>
      <c r="C1" s="82"/>
      <c r="D1" s="82"/>
      <c r="E1" s="82"/>
      <c r="F1" s="82"/>
      <c r="G1" s="82"/>
      <c r="H1" s="82"/>
      <c r="I1" s="82"/>
      <c r="J1" s="82"/>
    </row>
    <row r="2" spans="1:12" ht="15" x14ac:dyDescent="0.2">
      <c r="A2" s="82" t="s">
        <v>48</v>
      </c>
      <c r="B2" s="82"/>
      <c r="C2" s="82"/>
      <c r="D2" s="82"/>
      <c r="E2" s="82"/>
      <c r="F2" s="82"/>
      <c r="G2" s="82"/>
      <c r="H2" s="82"/>
      <c r="I2" s="82"/>
      <c r="J2" s="82"/>
    </row>
    <row r="4" spans="1:12" ht="16.5" x14ac:dyDescent="0.3">
      <c r="A4" s="84" t="s">
        <v>0</v>
      </c>
      <c r="B4" s="84" t="s">
        <v>1</v>
      </c>
      <c r="C4" s="83" t="s">
        <v>2</v>
      </c>
      <c r="D4" s="83"/>
      <c r="E4" s="83" t="s">
        <v>3</v>
      </c>
      <c r="F4" s="83"/>
      <c r="G4" s="83" t="s">
        <v>4</v>
      </c>
      <c r="H4" s="83"/>
      <c r="I4" s="83" t="s">
        <v>5</v>
      </c>
      <c r="J4" s="83"/>
    </row>
    <row r="5" spans="1:12" ht="16.5" x14ac:dyDescent="0.3">
      <c r="A5" s="85"/>
      <c r="B5" s="85"/>
      <c r="C5" s="55" t="s">
        <v>6</v>
      </c>
      <c r="D5" s="55" t="s">
        <v>7</v>
      </c>
      <c r="E5" s="55" t="s">
        <v>6</v>
      </c>
      <c r="F5" s="55" t="s">
        <v>7</v>
      </c>
      <c r="G5" s="55" t="s">
        <v>6</v>
      </c>
      <c r="H5" s="55" t="s">
        <v>7</v>
      </c>
      <c r="I5" s="55" t="s">
        <v>6</v>
      </c>
      <c r="J5" s="55" t="s">
        <v>7</v>
      </c>
    </row>
    <row r="6" spans="1:12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2" x14ac:dyDescent="0.2">
      <c r="A7" s="3" t="s">
        <v>8</v>
      </c>
      <c r="B7" s="4" t="s">
        <v>10</v>
      </c>
      <c r="C7" s="5">
        <v>353</v>
      </c>
      <c r="D7" s="6">
        <v>13783</v>
      </c>
      <c r="E7" s="7" t="s">
        <v>45</v>
      </c>
      <c r="F7" s="8">
        <f>[1]TIRTAGANGGA!$C$41</f>
        <v>221</v>
      </c>
      <c r="G7" s="9">
        <f>[2]TIRTAGANGGA!$H$44</f>
        <v>248</v>
      </c>
      <c r="H7" s="9">
        <f>[3]TIRTAGANGGA!$H$44</f>
        <v>2399</v>
      </c>
      <c r="I7" s="42">
        <f>C7+G7</f>
        <v>601</v>
      </c>
      <c r="J7" s="42">
        <f>D7+F7+H7</f>
        <v>16403</v>
      </c>
    </row>
    <row r="8" spans="1:12" x14ac:dyDescent="0.2">
      <c r="A8" s="3"/>
      <c r="B8" s="11"/>
      <c r="C8" s="9"/>
      <c r="D8" s="9"/>
      <c r="E8" s="9"/>
      <c r="F8" s="9"/>
      <c r="G8" s="9"/>
      <c r="H8" s="9"/>
      <c r="I8" s="42"/>
      <c r="J8" s="42"/>
    </row>
    <row r="9" spans="1:12" x14ac:dyDescent="0.2">
      <c r="A9" s="3" t="s">
        <v>9</v>
      </c>
      <c r="B9" s="11" t="s">
        <v>12</v>
      </c>
      <c r="C9" s="7" t="s">
        <v>45</v>
      </c>
      <c r="D9" s="7" t="s">
        <v>45</v>
      </c>
      <c r="E9" s="7" t="s">
        <v>45</v>
      </c>
      <c r="F9" s="7" t="s">
        <v>45</v>
      </c>
      <c r="G9" s="7">
        <v>2</v>
      </c>
      <c r="H9" s="7" t="s">
        <v>45</v>
      </c>
      <c r="I9" s="42">
        <f>G9</f>
        <v>2</v>
      </c>
      <c r="J9" s="42">
        <v>0</v>
      </c>
    </row>
    <row r="10" spans="1:12" x14ac:dyDescent="0.2">
      <c r="A10" s="3"/>
      <c r="B10" s="11"/>
      <c r="C10" s="9"/>
      <c r="D10" s="9"/>
      <c r="E10" s="9"/>
      <c r="F10" s="9"/>
      <c r="G10" s="9"/>
      <c r="H10" s="9"/>
      <c r="I10" s="42"/>
      <c r="J10" s="42"/>
    </row>
    <row r="11" spans="1:12" x14ac:dyDescent="0.2">
      <c r="A11" s="3" t="s">
        <v>11</v>
      </c>
      <c r="B11" s="11" t="s">
        <v>14</v>
      </c>
      <c r="C11" s="9">
        <f>[4]BESAKIH!$C$44</f>
        <v>486</v>
      </c>
      <c r="D11" s="9">
        <f>[5]BESAKIH!$C$44</f>
        <v>939</v>
      </c>
      <c r="E11" s="9">
        <f>[6]BESAKIH!$C$41</f>
        <v>486</v>
      </c>
      <c r="F11" s="9">
        <f>[7]BESAKIH!$C$41</f>
        <v>551</v>
      </c>
      <c r="G11" s="9">
        <f>[2]BESAKIH!$C$44</f>
        <v>186</v>
      </c>
      <c r="H11" s="9">
        <f>[3]BESAKIH!$C$44</f>
        <v>648</v>
      </c>
      <c r="I11" s="42">
        <f>C11+E11+G11</f>
        <v>1158</v>
      </c>
      <c r="J11" s="42">
        <f>D11+F11+H11</f>
        <v>2138</v>
      </c>
    </row>
    <row r="12" spans="1:12" x14ac:dyDescent="0.2">
      <c r="A12" s="3"/>
      <c r="B12" s="11"/>
      <c r="C12" s="9"/>
      <c r="D12" s="9"/>
      <c r="E12" s="9"/>
      <c r="F12" s="12"/>
      <c r="G12" s="9"/>
      <c r="H12" s="9"/>
      <c r="I12" s="42"/>
      <c r="J12" s="42"/>
    </row>
    <row r="13" spans="1:12" x14ac:dyDescent="0.2">
      <c r="A13" s="3" t="s">
        <v>13</v>
      </c>
      <c r="B13" s="11" t="s">
        <v>16</v>
      </c>
      <c r="C13" s="7" t="s">
        <v>45</v>
      </c>
      <c r="D13" s="7" t="s">
        <v>45</v>
      </c>
      <c r="E13" s="7" t="s">
        <v>45</v>
      </c>
      <c r="F13" s="7" t="s">
        <v>45</v>
      </c>
      <c r="G13" s="9">
        <f>'[2]TELAGA WAJA'!$C$44</f>
        <v>9</v>
      </c>
      <c r="H13" s="9">
        <f>'[3]TELAGA WAJA'!$H$44</f>
        <v>67</v>
      </c>
      <c r="I13" s="42">
        <f>G13</f>
        <v>9</v>
      </c>
      <c r="J13" s="42">
        <f>H13</f>
        <v>67</v>
      </c>
      <c r="L13" s="1" t="s">
        <v>42</v>
      </c>
    </row>
    <row r="14" spans="1:12" x14ac:dyDescent="0.2">
      <c r="A14" s="3"/>
      <c r="B14" s="11"/>
      <c r="C14" s="9"/>
      <c r="D14" s="9"/>
      <c r="E14" s="9"/>
      <c r="F14" s="9"/>
      <c r="G14" s="9"/>
      <c r="H14" s="9"/>
      <c r="I14" s="42"/>
      <c r="J14" s="42"/>
    </row>
    <row r="15" spans="1:12" x14ac:dyDescent="0.2">
      <c r="A15" s="3" t="s">
        <v>15</v>
      </c>
      <c r="B15" s="11" t="s">
        <v>18</v>
      </c>
      <c r="C15" s="7" t="s">
        <v>45</v>
      </c>
      <c r="D15" s="9">
        <f>'[5]YEH MALET'!$H$44</f>
        <v>1377</v>
      </c>
      <c r="E15" s="7" t="s">
        <v>45</v>
      </c>
      <c r="F15" s="9">
        <f>'[7]YEH MALET'!$H$41</f>
        <v>1561</v>
      </c>
      <c r="G15" s="7" t="s">
        <v>45</v>
      </c>
      <c r="H15" s="7">
        <f>'[3]YEH MALET'!$H$44</f>
        <v>1014</v>
      </c>
      <c r="I15" s="42">
        <v>0</v>
      </c>
      <c r="J15" s="42">
        <f>D15+F15+H15</f>
        <v>3952</v>
      </c>
    </row>
    <row r="16" spans="1:12" x14ac:dyDescent="0.2">
      <c r="A16" s="3"/>
      <c r="B16" s="11"/>
      <c r="C16" s="9"/>
      <c r="D16" s="9"/>
      <c r="E16" s="9"/>
      <c r="F16" s="9"/>
      <c r="G16" s="9"/>
      <c r="H16" s="9"/>
      <c r="I16" s="42"/>
      <c r="J16" s="42"/>
    </row>
    <row r="17" spans="1:10" x14ac:dyDescent="0.2">
      <c r="A17" s="3" t="s">
        <v>17</v>
      </c>
      <c r="B17" s="11" t="s">
        <v>20</v>
      </c>
      <c r="C17" s="5">
        <v>378</v>
      </c>
      <c r="D17" s="5">
        <v>945</v>
      </c>
      <c r="E17" s="7" t="s">
        <v>45</v>
      </c>
      <c r="F17" s="9">
        <f>[7]TENGANAN!$H$41</f>
        <v>121</v>
      </c>
      <c r="G17" s="7">
        <v>2</v>
      </c>
      <c r="H17" s="7">
        <v>116</v>
      </c>
      <c r="I17" s="42">
        <f>C17+G17</f>
        <v>380</v>
      </c>
      <c r="J17" s="42">
        <f>D17+F17+H17</f>
        <v>1182</v>
      </c>
    </row>
    <row r="18" spans="1:10" x14ac:dyDescent="0.2">
      <c r="A18" s="3"/>
      <c r="B18" s="11"/>
      <c r="C18" s="9"/>
      <c r="D18" s="9"/>
      <c r="E18" s="9"/>
      <c r="F18" s="9"/>
      <c r="G18" s="9"/>
      <c r="H18" s="9"/>
      <c r="I18" s="42"/>
      <c r="J18" s="42"/>
    </row>
    <row r="19" spans="1:10" x14ac:dyDescent="0.2">
      <c r="A19" s="3" t="s">
        <v>19</v>
      </c>
      <c r="B19" s="11" t="s">
        <v>22</v>
      </c>
      <c r="C19" s="7" t="s">
        <v>45</v>
      </c>
      <c r="D19" s="7" t="s">
        <v>45</v>
      </c>
      <c r="E19" s="7" t="s">
        <v>45</v>
      </c>
      <c r="F19" s="7" t="s">
        <v>45</v>
      </c>
      <c r="G19" s="7" t="s">
        <v>45</v>
      </c>
      <c r="H19" s="7" t="s">
        <v>45</v>
      </c>
      <c r="I19" s="42">
        <v>0</v>
      </c>
      <c r="J19" s="42">
        <v>0</v>
      </c>
    </row>
    <row r="20" spans="1:10" x14ac:dyDescent="0.2">
      <c r="A20" s="3"/>
      <c r="B20" s="11"/>
      <c r="C20" s="9"/>
      <c r="D20" s="9"/>
      <c r="E20" s="9"/>
      <c r="F20" s="9"/>
      <c r="G20" s="9"/>
      <c r="H20" s="9"/>
      <c r="I20" s="42"/>
      <c r="J20" s="42"/>
    </row>
    <row r="21" spans="1:10" x14ac:dyDescent="0.2">
      <c r="A21" s="3" t="s">
        <v>21</v>
      </c>
      <c r="B21" s="4" t="s">
        <v>54</v>
      </c>
      <c r="C21" s="7" t="s">
        <v>45</v>
      </c>
      <c r="D21" s="7">
        <v>143</v>
      </c>
      <c r="E21" s="7">
        <v>1</v>
      </c>
      <c r="F21" s="7">
        <v>266</v>
      </c>
      <c r="G21" s="7">
        <v>1</v>
      </c>
      <c r="H21" s="7">
        <v>168</v>
      </c>
      <c r="I21" s="42">
        <f>E21+G21</f>
        <v>2</v>
      </c>
      <c r="J21" s="42">
        <f>D21+F21+H21</f>
        <v>577</v>
      </c>
    </row>
    <row r="22" spans="1:10" x14ac:dyDescent="0.2">
      <c r="A22" s="3"/>
      <c r="B22" s="11"/>
      <c r="C22" s="9"/>
      <c r="D22" s="9"/>
      <c r="E22" s="9"/>
      <c r="F22" s="9"/>
      <c r="G22" s="9"/>
      <c r="H22" s="9"/>
      <c r="I22" s="42"/>
      <c r="J22" s="42"/>
    </row>
    <row r="23" spans="1:10" x14ac:dyDescent="0.2">
      <c r="A23" s="3" t="s">
        <v>32</v>
      </c>
      <c r="B23" s="11" t="s">
        <v>24</v>
      </c>
      <c r="C23" s="7" t="s">
        <v>45</v>
      </c>
      <c r="D23" s="7" t="s">
        <v>45</v>
      </c>
      <c r="E23" s="7" t="s">
        <v>45</v>
      </c>
      <c r="F23" s="7" t="s">
        <v>45</v>
      </c>
      <c r="G23" s="7" t="s">
        <v>45</v>
      </c>
      <c r="H23" s="9">
        <v>10</v>
      </c>
      <c r="I23" s="42">
        <v>0</v>
      </c>
      <c r="J23" s="42">
        <f>H23</f>
        <v>10</v>
      </c>
    </row>
    <row r="24" spans="1:10" x14ac:dyDescent="0.2">
      <c r="A24" s="3"/>
      <c r="B24" s="11"/>
      <c r="C24" s="9"/>
      <c r="D24" s="9"/>
      <c r="E24" s="9"/>
      <c r="F24" s="9"/>
      <c r="G24" s="9"/>
      <c r="H24" s="9"/>
      <c r="I24" s="42"/>
      <c r="J24" s="42"/>
    </row>
    <row r="25" spans="1:10" x14ac:dyDescent="0.2">
      <c r="A25" s="3" t="s">
        <v>23</v>
      </c>
      <c r="B25" s="4" t="s">
        <v>44</v>
      </c>
      <c r="C25" s="5">
        <v>27</v>
      </c>
      <c r="D25" s="7">
        <f>'[5]BUKIT SURGA'!$C$44</f>
        <v>585</v>
      </c>
      <c r="E25" s="9">
        <f>'[6]BUKIT SURGA'!$H$41</f>
        <v>213</v>
      </c>
      <c r="F25" s="9">
        <f>'[7]BUKIT SURGA'!$H$41</f>
        <v>3930</v>
      </c>
      <c r="G25" s="9">
        <v>238</v>
      </c>
      <c r="H25" s="9">
        <v>5112</v>
      </c>
      <c r="I25" s="42">
        <f>C25+E25+G25</f>
        <v>478</v>
      </c>
      <c r="J25" s="42">
        <f>D25+F25+H25</f>
        <v>9627</v>
      </c>
    </row>
    <row r="26" spans="1:10" x14ac:dyDescent="0.2">
      <c r="A26" s="3"/>
      <c r="B26" s="11"/>
      <c r="C26" s="9"/>
      <c r="D26" s="9"/>
      <c r="E26" s="9"/>
      <c r="F26" s="9"/>
      <c r="G26" s="9"/>
      <c r="H26" s="9"/>
      <c r="I26" s="42"/>
      <c r="J26" s="42"/>
    </row>
    <row r="27" spans="1:10" ht="20.100000000000001" customHeight="1" x14ac:dyDescent="0.2">
      <c r="A27" s="3" t="s">
        <v>25</v>
      </c>
      <c r="B27" s="11" t="s">
        <v>41</v>
      </c>
      <c r="C27" s="7" t="s">
        <v>45</v>
      </c>
      <c r="D27" s="7" t="s">
        <v>45</v>
      </c>
      <c r="E27" s="7" t="s">
        <v>45</v>
      </c>
      <c r="F27" s="7" t="s">
        <v>45</v>
      </c>
      <c r="G27" s="7" t="s">
        <v>45</v>
      </c>
      <c r="H27" s="7" t="s">
        <v>45</v>
      </c>
      <c r="I27" s="42">
        <v>0</v>
      </c>
      <c r="J27" s="42">
        <v>0</v>
      </c>
    </row>
    <row r="28" spans="1:10" x14ac:dyDescent="0.2">
      <c r="A28" s="3"/>
      <c r="B28" s="11"/>
      <c r="C28" s="9"/>
      <c r="D28" s="9"/>
      <c r="E28" s="9"/>
      <c r="F28" s="9"/>
      <c r="G28" s="9"/>
      <c r="H28" s="9"/>
      <c r="I28" s="42"/>
      <c r="J28" s="42"/>
    </row>
    <row r="29" spans="1:10" x14ac:dyDescent="0.2">
      <c r="A29" s="3" t="s">
        <v>26</v>
      </c>
      <c r="B29" s="11" t="s">
        <v>28</v>
      </c>
      <c r="C29" s="7">
        <f>'[4]PURI AGUNG'!$H$44</f>
        <v>5</v>
      </c>
      <c r="D29" s="7">
        <f>'[5]PURI AGUNG'!$H$44</f>
        <v>10</v>
      </c>
      <c r="E29" s="7" t="s">
        <v>45</v>
      </c>
      <c r="F29" s="7">
        <f>'[1]PURI AGUNG'!$H$41</f>
        <v>34</v>
      </c>
      <c r="G29" s="7" t="s">
        <v>45</v>
      </c>
      <c r="H29" s="9">
        <f>'[3]PURI AGUNG'!$H$44</f>
        <v>15</v>
      </c>
      <c r="I29" s="42">
        <f>C29</f>
        <v>5</v>
      </c>
      <c r="J29" s="42">
        <f>D29+F29+H29</f>
        <v>59</v>
      </c>
    </row>
    <row r="30" spans="1:10" x14ac:dyDescent="0.2">
      <c r="A30" s="3"/>
      <c r="B30" s="11"/>
      <c r="C30" s="9"/>
      <c r="D30" s="9"/>
      <c r="E30" s="9"/>
      <c r="F30" s="9"/>
      <c r="G30" s="9"/>
      <c r="H30" s="9"/>
      <c r="I30" s="42"/>
      <c r="J30" s="42"/>
    </row>
    <row r="31" spans="1:10" x14ac:dyDescent="0.2">
      <c r="A31" s="3" t="s">
        <v>27</v>
      </c>
      <c r="B31" s="11" t="s">
        <v>29</v>
      </c>
      <c r="C31" s="9">
        <f>'[4]TAMAN UJUNG'!$C$44</f>
        <v>681</v>
      </c>
      <c r="D31" s="9">
        <f>'[5]TAMAN UJUNG'!$H$44</f>
        <v>7797</v>
      </c>
      <c r="E31" s="8">
        <f>'[6]TAMAN UJUNG'!$H$40</f>
        <v>173</v>
      </c>
      <c r="F31" s="9">
        <f>'[7]TAMAN UJUNG'!$H$41</f>
        <v>3524</v>
      </c>
      <c r="G31" s="9">
        <f>'[2]TAMAN UJUNG'!$H$44</f>
        <v>171</v>
      </c>
      <c r="H31" s="9">
        <f>'[3]TAMAN UJUNG'!$H$44</f>
        <v>4822</v>
      </c>
      <c r="I31" s="42">
        <f>C31+E31+G31</f>
        <v>1025</v>
      </c>
      <c r="J31" s="42">
        <f>D31+F31+H31</f>
        <v>16143</v>
      </c>
    </row>
    <row r="32" spans="1:10" x14ac:dyDescent="0.2">
      <c r="A32" s="3"/>
      <c r="B32" s="11"/>
      <c r="C32" s="9"/>
      <c r="D32" s="9"/>
      <c r="E32" s="9"/>
      <c r="F32" s="9"/>
      <c r="G32" s="9"/>
      <c r="H32" s="9"/>
      <c r="I32" s="42"/>
      <c r="J32" s="42"/>
    </row>
    <row r="33" spans="1:15" x14ac:dyDescent="0.2">
      <c r="A33" s="3">
        <v>14</v>
      </c>
      <c r="B33" s="11" t="s">
        <v>40</v>
      </c>
      <c r="C33" s="7" t="s">
        <v>45</v>
      </c>
      <c r="D33" s="9">
        <f>[5]EDELWEIS!$H$44</f>
        <v>5650</v>
      </c>
      <c r="E33" s="7" t="s">
        <v>45</v>
      </c>
      <c r="F33" s="9">
        <f>[7]EDELWEIS!$H$41</f>
        <v>2196</v>
      </c>
      <c r="G33" s="13" t="s">
        <v>45</v>
      </c>
      <c r="H33" s="14">
        <f>[3]EDELWEIS!$H$44</f>
        <v>2830</v>
      </c>
      <c r="I33" s="42">
        <v>0</v>
      </c>
      <c r="J33" s="42">
        <f>D33+F33+H33</f>
        <v>10676</v>
      </c>
    </row>
    <row r="34" spans="1:15" x14ac:dyDescent="0.2">
      <c r="A34" s="54"/>
      <c r="B34" s="16"/>
      <c r="C34" s="8"/>
      <c r="D34" s="8"/>
      <c r="E34" s="14"/>
      <c r="F34" s="14"/>
      <c r="G34" s="9"/>
      <c r="H34" s="17"/>
      <c r="I34" s="42"/>
      <c r="J34" s="42"/>
      <c r="L34" s="18"/>
      <c r="M34" s="18"/>
    </row>
    <row r="35" spans="1:15" x14ac:dyDescent="0.2">
      <c r="A35" s="54">
        <v>15</v>
      </c>
      <c r="B35" s="19" t="s">
        <v>51</v>
      </c>
      <c r="C35" s="20">
        <f>[8]Lembar1!$E$13</f>
        <v>529</v>
      </c>
      <c r="D35" s="20">
        <f>[8]Lembar1!$D$13</f>
        <v>1751</v>
      </c>
      <c r="E35" s="20">
        <f>[9]LEMPUYANG!$H$41</f>
        <v>543</v>
      </c>
      <c r="F35" s="20">
        <f>[1]LEMPUYANG!$H$41</f>
        <v>1114</v>
      </c>
      <c r="G35" s="9">
        <v>196</v>
      </c>
      <c r="H35" s="17">
        <v>1559</v>
      </c>
      <c r="I35" s="42">
        <f>C35+E35+G35</f>
        <v>1268</v>
      </c>
      <c r="J35" s="42">
        <f>D35+F35+H35</f>
        <v>4424</v>
      </c>
    </row>
    <row r="36" spans="1:15" x14ac:dyDescent="0.2">
      <c r="A36" s="54"/>
      <c r="B36" s="19"/>
      <c r="C36" s="21"/>
      <c r="D36" s="21"/>
      <c r="E36" s="21"/>
      <c r="F36" s="21"/>
      <c r="G36" s="9"/>
      <c r="H36" s="17"/>
      <c r="I36" s="42"/>
      <c r="J36" s="42"/>
    </row>
    <row r="37" spans="1:15" x14ac:dyDescent="0.2">
      <c r="A37" s="59">
        <v>16</v>
      </c>
      <c r="B37" s="22" t="s">
        <v>30</v>
      </c>
      <c r="C37" s="20">
        <f>'[4]BUKIT ASAH'!$H$44</f>
        <v>2674</v>
      </c>
      <c r="D37" s="20">
        <f>'[5]BUKIT ASAH'!$H$44</f>
        <v>5772</v>
      </c>
      <c r="E37" s="21">
        <f>'[6]BUKIT ASAH'!$C$41</f>
        <v>508</v>
      </c>
      <c r="F37" s="21">
        <f>'[7]BUKIT ASAH'!$C$41</f>
        <v>4320</v>
      </c>
      <c r="G37" s="9">
        <f>'[2]BUKIT ASAH'!$H$44</f>
        <v>431</v>
      </c>
      <c r="H37" s="17">
        <f>'[3]BUKIT ASAH'!$H$44</f>
        <v>4110</v>
      </c>
      <c r="I37" s="42">
        <f>C37+E37+G37</f>
        <v>3613</v>
      </c>
      <c r="J37" s="42">
        <f>D37+F37+H37</f>
        <v>14202</v>
      </c>
    </row>
    <row r="38" spans="1:15" x14ac:dyDescent="0.2">
      <c r="A38" s="14"/>
      <c r="B38" s="22"/>
      <c r="C38" s="20"/>
      <c r="D38" s="20"/>
      <c r="E38" s="21"/>
      <c r="F38" s="21"/>
      <c r="G38" s="9"/>
      <c r="H38" s="17"/>
      <c r="I38" s="42"/>
      <c r="J38" s="42"/>
    </row>
    <row r="39" spans="1:15" x14ac:dyDescent="0.2">
      <c r="A39" s="14">
        <v>17</v>
      </c>
      <c r="B39" s="22" t="s">
        <v>47</v>
      </c>
      <c r="C39" s="20" t="s">
        <v>45</v>
      </c>
      <c r="D39" s="74">
        <v>62</v>
      </c>
      <c r="E39" s="20" t="s">
        <v>45</v>
      </c>
      <c r="F39" s="21">
        <f>'[1]BUKIT CEMARA'!$C$41</f>
        <v>14</v>
      </c>
      <c r="G39" s="7" t="s">
        <v>45</v>
      </c>
      <c r="H39" s="17">
        <f>'[3]BUKIT CEMARA'!$C$44</f>
        <v>33</v>
      </c>
      <c r="I39" s="42">
        <v>0</v>
      </c>
      <c r="J39" s="42">
        <f>D39+F39+H39</f>
        <v>109</v>
      </c>
      <c r="O39" s="1" t="s">
        <v>52</v>
      </c>
    </row>
    <row r="40" spans="1:15" x14ac:dyDescent="0.2">
      <c r="A40" s="14"/>
      <c r="B40" s="22"/>
      <c r="C40" s="21"/>
      <c r="D40" s="75"/>
      <c r="E40" s="21"/>
      <c r="F40" s="21"/>
      <c r="G40" s="9"/>
      <c r="H40" s="17"/>
      <c r="I40" s="42"/>
      <c r="J40" s="42"/>
    </row>
    <row r="41" spans="1:15" x14ac:dyDescent="0.2">
      <c r="A41" s="14">
        <v>18</v>
      </c>
      <c r="B41" s="22" t="s">
        <v>55</v>
      </c>
      <c r="C41" s="21"/>
      <c r="D41" s="75"/>
      <c r="E41" s="21"/>
      <c r="F41" s="21"/>
      <c r="G41" s="9"/>
      <c r="H41" s="17"/>
      <c r="I41" s="42"/>
      <c r="J41" s="42"/>
    </row>
    <row r="42" spans="1:15" x14ac:dyDescent="0.2">
      <c r="A42" s="14"/>
      <c r="B42" s="22"/>
      <c r="C42" s="21"/>
      <c r="D42" s="75"/>
      <c r="E42" s="21"/>
      <c r="F42" s="21"/>
      <c r="G42" s="9"/>
      <c r="H42" s="17"/>
      <c r="I42" s="42"/>
      <c r="J42" s="42"/>
    </row>
    <row r="43" spans="1:15" ht="16.5" x14ac:dyDescent="0.3">
      <c r="A43" s="24"/>
      <c r="B43" s="49" t="s">
        <v>43</v>
      </c>
      <c r="C43" s="43">
        <f t="shared" ref="C43:I43" si="0">SUM(C7:C41)</f>
        <v>5133</v>
      </c>
      <c r="D43" s="43">
        <f t="shared" si="0"/>
        <v>38814</v>
      </c>
      <c r="E43" s="43">
        <f t="shared" si="0"/>
        <v>1924</v>
      </c>
      <c r="F43" s="43">
        <f t="shared" si="0"/>
        <v>17852</v>
      </c>
      <c r="G43" s="43">
        <f t="shared" si="0"/>
        <v>1484</v>
      </c>
      <c r="H43" s="43">
        <f t="shared" si="0"/>
        <v>22903</v>
      </c>
      <c r="I43" s="43">
        <f t="shared" si="0"/>
        <v>8541</v>
      </c>
      <c r="J43" s="44">
        <f>SUM(J7:J42)</f>
        <v>79569</v>
      </c>
      <c r="K43" s="28"/>
    </row>
    <row r="44" spans="1:15" x14ac:dyDescent="0.2">
      <c r="A44" s="29"/>
      <c r="B44" s="50"/>
      <c r="C44" s="51"/>
      <c r="D44" s="52"/>
      <c r="E44" s="53"/>
      <c r="F44" s="53"/>
      <c r="G44" s="53"/>
      <c r="H44" s="53"/>
      <c r="I44" s="45"/>
      <c r="J44" s="46"/>
    </row>
    <row r="45" spans="1:15" x14ac:dyDescent="0.2">
      <c r="A45" s="29"/>
      <c r="B45" s="50"/>
      <c r="C45" s="50"/>
      <c r="D45" s="50"/>
      <c r="E45" s="81" t="s">
        <v>31</v>
      </c>
      <c r="F45" s="81"/>
      <c r="G45" s="81"/>
      <c r="H45" s="81"/>
      <c r="I45" s="80">
        <f>SUM(I43:J43)</f>
        <v>88110</v>
      </c>
      <c r="J45" s="80"/>
    </row>
    <row r="46" spans="1:15" s="72" customFormat="1" x14ac:dyDescent="0.2">
      <c r="A46" s="32"/>
      <c r="B46" s="50"/>
      <c r="C46" s="50"/>
      <c r="D46" s="50"/>
      <c r="E46" s="100"/>
      <c r="F46" s="100"/>
      <c r="G46" s="100"/>
      <c r="H46" s="101"/>
      <c r="I46" s="101"/>
      <c r="J46" s="102"/>
    </row>
    <row r="47" spans="1:15" x14ac:dyDescent="0.2">
      <c r="A47" s="32"/>
      <c r="B47" s="30" t="s">
        <v>42</v>
      </c>
      <c r="C47" s="30"/>
      <c r="D47" s="30"/>
      <c r="E47" s="30"/>
      <c r="F47" s="30"/>
      <c r="G47" s="30"/>
      <c r="H47" s="30"/>
      <c r="I47" s="30"/>
      <c r="J47" s="30"/>
    </row>
    <row r="48" spans="1:15" x14ac:dyDescent="0.2">
      <c r="A48" s="40"/>
    </row>
    <row r="49" spans="1:10" x14ac:dyDescent="0.2">
      <c r="A49" s="40"/>
      <c r="B49" s="18"/>
    </row>
    <row r="50" spans="1:10" ht="15" customHeight="1" x14ac:dyDescent="0.2">
      <c r="A50" s="40"/>
      <c r="B50" s="18"/>
      <c r="G50" s="79"/>
      <c r="H50" s="79"/>
      <c r="I50" s="79"/>
      <c r="J50" s="79"/>
    </row>
    <row r="51" spans="1:10" ht="15" customHeight="1" x14ac:dyDescent="0.2">
      <c r="A51" s="40"/>
      <c r="G51" s="79"/>
      <c r="H51" s="79"/>
      <c r="I51" s="79"/>
      <c r="J51" s="79"/>
    </row>
    <row r="52" spans="1:10" x14ac:dyDescent="0.2">
      <c r="A52" s="40"/>
      <c r="G52" s="56"/>
    </row>
    <row r="53" spans="1:10" x14ac:dyDescent="0.2">
      <c r="A53" s="40"/>
      <c r="G53" s="56"/>
    </row>
    <row r="54" spans="1:10" ht="15" customHeight="1" x14ac:dyDescent="0.2">
      <c r="A54" s="40"/>
      <c r="G54" s="86"/>
      <c r="H54" s="86"/>
      <c r="I54" s="86"/>
      <c r="J54" s="86"/>
    </row>
    <row r="55" spans="1:10" ht="15" customHeight="1" x14ac:dyDescent="0.2">
      <c r="A55" s="40"/>
      <c r="G55" s="79"/>
      <c r="H55" s="79"/>
      <c r="I55" s="79"/>
      <c r="J55" s="79"/>
    </row>
    <row r="56" spans="1:10" ht="15" customHeight="1" x14ac:dyDescent="0.2">
      <c r="A56" s="40"/>
      <c r="G56" s="79"/>
      <c r="H56" s="79"/>
      <c r="I56" s="79"/>
      <c r="J56" s="79"/>
    </row>
    <row r="57" spans="1:10" x14ac:dyDescent="0.2">
      <c r="A57" s="40"/>
    </row>
    <row r="60" spans="1:10" x14ac:dyDescent="0.2">
      <c r="B60" s="79"/>
      <c r="C60" s="79"/>
      <c r="D60" s="79"/>
      <c r="E60" s="79"/>
    </row>
    <row r="61" spans="1:10" x14ac:dyDescent="0.2">
      <c r="B61" s="79"/>
      <c r="C61" s="79"/>
      <c r="D61" s="79"/>
      <c r="E61" s="79"/>
    </row>
    <row r="62" spans="1:10" x14ac:dyDescent="0.2">
      <c r="B62" s="57"/>
    </row>
    <row r="63" spans="1:10" x14ac:dyDescent="0.2">
      <c r="B63" s="57"/>
    </row>
    <row r="64" spans="1:10" x14ac:dyDescent="0.2">
      <c r="B64" s="57"/>
    </row>
    <row r="65" spans="2:5" ht="15" x14ac:dyDescent="0.2">
      <c r="B65" s="86"/>
      <c r="C65" s="86"/>
      <c r="D65" s="86"/>
      <c r="E65" s="86"/>
    </row>
    <row r="66" spans="2:5" x14ac:dyDescent="0.2">
      <c r="B66" s="79"/>
      <c r="C66" s="79"/>
      <c r="D66" s="79"/>
      <c r="E66" s="79"/>
    </row>
    <row r="67" spans="2:5" x14ac:dyDescent="0.2">
      <c r="B67" s="79"/>
      <c r="C67" s="79"/>
      <c r="D67" s="79"/>
      <c r="E67" s="79"/>
    </row>
  </sheetData>
  <mergeCells count="21">
    <mergeCell ref="H46:I46"/>
    <mergeCell ref="B60:E60"/>
    <mergeCell ref="B61:E61"/>
    <mergeCell ref="B65:E65"/>
    <mergeCell ref="B66:E66"/>
    <mergeCell ref="B67:E67"/>
    <mergeCell ref="I45:J45"/>
    <mergeCell ref="E45:H45"/>
    <mergeCell ref="A1:J1"/>
    <mergeCell ref="A2:J2"/>
    <mergeCell ref="C4:D4"/>
    <mergeCell ref="E4:F4"/>
    <mergeCell ref="G4:H4"/>
    <mergeCell ref="I4:J4"/>
    <mergeCell ref="A4:A5"/>
    <mergeCell ref="B4:B5"/>
    <mergeCell ref="G50:J50"/>
    <mergeCell ref="G51:J51"/>
    <mergeCell ref="G54:J54"/>
    <mergeCell ref="G55:J55"/>
    <mergeCell ref="G56:J56"/>
  </mergeCells>
  <pageMargins left="0.51181102362204722" right="0.31496062992125984" top="0.74803149606299213" bottom="0.74803149606299213" header="0.31496062992125984" footer="0.31496062992125984"/>
  <pageSetup scale="89" orientation="portrait" verticalDpi="0" r:id="rId1"/>
  <rowBreaks count="1" manualBreakCount="1">
    <brk id="56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opLeftCell="A16" workbookViewId="0">
      <selection activeCell="L40" sqref="L40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1.125" style="1" customWidth="1"/>
    <col min="11" max="11" width="13.625" style="1" customWidth="1"/>
    <col min="12" max="16384" width="9.125" style="1"/>
  </cols>
  <sheetData>
    <row r="1" spans="1:12" ht="15" x14ac:dyDescent="0.2">
      <c r="A1" s="82" t="s">
        <v>46</v>
      </c>
      <c r="B1" s="82"/>
      <c r="C1" s="82"/>
      <c r="D1" s="82"/>
      <c r="E1" s="82"/>
      <c r="F1" s="82"/>
      <c r="G1" s="82"/>
      <c r="H1" s="82"/>
      <c r="I1" s="82"/>
      <c r="J1" s="82"/>
    </row>
    <row r="2" spans="1:12" ht="15" x14ac:dyDescent="0.2">
      <c r="A2" s="82" t="s">
        <v>48</v>
      </c>
      <c r="B2" s="82"/>
      <c r="C2" s="82"/>
      <c r="D2" s="82"/>
      <c r="E2" s="82"/>
      <c r="F2" s="82"/>
      <c r="G2" s="82"/>
      <c r="H2" s="82"/>
      <c r="I2" s="82"/>
      <c r="J2" s="82"/>
    </row>
    <row r="4" spans="1:12" ht="16.5" x14ac:dyDescent="0.3">
      <c r="A4" s="84" t="s">
        <v>0</v>
      </c>
      <c r="B4" s="84" t="s">
        <v>1</v>
      </c>
      <c r="C4" s="83" t="s">
        <v>33</v>
      </c>
      <c r="D4" s="83"/>
      <c r="E4" s="83" t="s">
        <v>34</v>
      </c>
      <c r="F4" s="83"/>
      <c r="G4" s="83" t="s">
        <v>35</v>
      </c>
      <c r="H4" s="83"/>
      <c r="I4" s="83" t="s">
        <v>5</v>
      </c>
      <c r="J4" s="83"/>
    </row>
    <row r="5" spans="1:12" ht="16.5" x14ac:dyDescent="0.3">
      <c r="A5" s="85"/>
      <c r="B5" s="85"/>
      <c r="C5" s="41" t="s">
        <v>6</v>
      </c>
      <c r="D5" s="41" t="s">
        <v>7</v>
      </c>
      <c r="E5" s="41" t="s">
        <v>6</v>
      </c>
      <c r="F5" s="41" t="s">
        <v>7</v>
      </c>
      <c r="G5" s="41" t="s">
        <v>6</v>
      </c>
      <c r="H5" s="41" t="s">
        <v>7</v>
      </c>
      <c r="I5" s="41" t="s">
        <v>6</v>
      </c>
      <c r="J5" s="41" t="s">
        <v>7</v>
      </c>
    </row>
    <row r="6" spans="1:12" x14ac:dyDescent="0.2">
      <c r="A6" s="2"/>
      <c r="B6" s="2"/>
      <c r="C6" s="2"/>
      <c r="D6" s="2"/>
      <c r="E6" s="2"/>
      <c r="F6" s="2"/>
      <c r="G6" s="2"/>
      <c r="H6" s="2"/>
      <c r="I6" s="58"/>
      <c r="J6" s="58"/>
    </row>
    <row r="7" spans="1:12" x14ac:dyDescent="0.2">
      <c r="A7" s="3" t="s">
        <v>8</v>
      </c>
      <c r="B7" s="4" t="s">
        <v>10</v>
      </c>
      <c r="C7" s="5">
        <f>[10]TIRTAGANGGA!$H$43</f>
        <v>375</v>
      </c>
      <c r="D7" s="6">
        <f>[11]TIRTAGANGGA!$H$43</f>
        <v>4534</v>
      </c>
      <c r="E7" s="7">
        <f>[12]TIRTAGANGGA!$H$44</f>
        <v>419</v>
      </c>
      <c r="F7" s="9">
        <f>[13]TIRTAGANGGA!$H$44</f>
        <v>5001</v>
      </c>
      <c r="G7" s="9">
        <f>[14]TIRTAGANGGA!$H$43</f>
        <v>366</v>
      </c>
      <c r="H7" s="9">
        <f>[15]TIRTAGANGGA!$H$43</f>
        <v>3418</v>
      </c>
      <c r="I7" s="42">
        <f>C7+E7+G7</f>
        <v>1160</v>
      </c>
      <c r="J7" s="42">
        <f>D7+F7+H7</f>
        <v>12953</v>
      </c>
    </row>
    <row r="8" spans="1:12" x14ac:dyDescent="0.2">
      <c r="A8" s="9"/>
      <c r="B8" s="11"/>
      <c r="C8" s="9"/>
      <c r="D8" s="9"/>
      <c r="E8" s="9"/>
      <c r="F8" s="9"/>
      <c r="G8" s="9"/>
      <c r="H8" s="9"/>
      <c r="I8" s="42"/>
      <c r="J8" s="42"/>
    </row>
    <row r="9" spans="1:12" x14ac:dyDescent="0.2">
      <c r="A9" s="3" t="s">
        <v>9</v>
      </c>
      <c r="B9" s="62" t="s">
        <v>12</v>
      </c>
      <c r="C9" s="9" t="s">
        <v>45</v>
      </c>
      <c r="D9" s="9" t="s">
        <v>45</v>
      </c>
      <c r="E9" s="7">
        <f>[12]JEMELUK!$H$44</f>
        <v>39</v>
      </c>
      <c r="F9" s="7">
        <v>0</v>
      </c>
      <c r="G9" s="7">
        <f>[14]JEMELUK!$H$43</f>
        <v>76</v>
      </c>
      <c r="H9" s="7">
        <f>[15]JEMELUK!$H$43</f>
        <v>4</v>
      </c>
      <c r="I9" s="42">
        <f>E9+G9</f>
        <v>115</v>
      </c>
      <c r="J9" s="42">
        <f>F9+H9</f>
        <v>4</v>
      </c>
    </row>
    <row r="10" spans="1:12" x14ac:dyDescent="0.2">
      <c r="A10" s="9"/>
      <c r="B10" s="11"/>
      <c r="C10" s="9"/>
      <c r="D10" s="9"/>
      <c r="E10" s="9"/>
      <c r="F10" s="9"/>
      <c r="G10" s="9"/>
      <c r="H10" s="9"/>
      <c r="I10" s="42"/>
      <c r="J10" s="42"/>
    </row>
    <row r="11" spans="1:12" x14ac:dyDescent="0.2">
      <c r="A11" s="3" t="s">
        <v>11</v>
      </c>
      <c r="B11" s="11" t="s">
        <v>14</v>
      </c>
      <c r="C11" s="9">
        <f>[10]BESAKIH!$C$43</f>
        <v>158</v>
      </c>
      <c r="D11" s="9">
        <f>[11]BESAKIH!$H$43</f>
        <v>491</v>
      </c>
      <c r="E11" s="9">
        <f>[12]BESAKIH!$H$44</f>
        <v>162</v>
      </c>
      <c r="F11" s="9">
        <f>[13]BESAKIH!$H$44</f>
        <v>817</v>
      </c>
      <c r="G11" s="9">
        <f>[14]BESAKIH!$H$43</f>
        <v>171</v>
      </c>
      <c r="H11" s="9">
        <f>[15]BESAKIH!$H$43</f>
        <v>1247</v>
      </c>
      <c r="I11" s="42">
        <f>C11+E11+G11</f>
        <v>491</v>
      </c>
      <c r="J11" s="42">
        <f>D11+F11+H11</f>
        <v>2555</v>
      </c>
    </row>
    <row r="12" spans="1:12" x14ac:dyDescent="0.2">
      <c r="A12" s="9"/>
      <c r="B12" s="11"/>
      <c r="C12" s="9"/>
      <c r="D12" s="9"/>
      <c r="E12" s="9"/>
      <c r="F12" s="12"/>
      <c r="G12" s="9"/>
      <c r="H12" s="9"/>
      <c r="I12" s="42"/>
      <c r="J12" s="42"/>
    </row>
    <row r="13" spans="1:12" x14ac:dyDescent="0.2">
      <c r="A13" s="3" t="s">
        <v>13</v>
      </c>
      <c r="B13" s="11" t="s">
        <v>16</v>
      </c>
      <c r="C13" s="9" t="s">
        <v>45</v>
      </c>
      <c r="D13" s="7">
        <f>'[11]TELAGA WAJA'!$H$43</f>
        <v>20</v>
      </c>
      <c r="E13" s="7">
        <v>0</v>
      </c>
      <c r="F13" s="7">
        <f>'[13]TELAGA WAJA'!$H$44</f>
        <v>124</v>
      </c>
      <c r="G13" s="9">
        <f>'[14]TELAGA WAJA'!$H$43</f>
        <v>2</v>
      </c>
      <c r="H13" s="9">
        <f>'[15]TELAGA WAJA'!$H$43</f>
        <v>263</v>
      </c>
      <c r="I13" s="42">
        <f>G13</f>
        <v>2</v>
      </c>
      <c r="J13" s="42">
        <f>D13+F13+H13</f>
        <v>407</v>
      </c>
      <c r="L13" s="1" t="s">
        <v>42</v>
      </c>
    </row>
    <row r="14" spans="1:12" x14ac:dyDescent="0.2">
      <c r="A14" s="9"/>
      <c r="B14" s="11"/>
      <c r="C14" s="9"/>
      <c r="D14" s="9"/>
      <c r="E14" s="9"/>
      <c r="F14" s="9"/>
      <c r="G14" s="9"/>
      <c r="H14" s="9"/>
      <c r="I14" s="42"/>
      <c r="J14" s="42"/>
    </row>
    <row r="15" spans="1:12" x14ac:dyDescent="0.2">
      <c r="A15" s="3" t="s">
        <v>15</v>
      </c>
      <c r="B15" s="11" t="s">
        <v>18</v>
      </c>
      <c r="C15" s="9" t="s">
        <v>45</v>
      </c>
      <c r="D15" s="9">
        <f>'[11]YEH MALET'!$H$43</f>
        <v>2125</v>
      </c>
      <c r="E15" s="7">
        <f>'[12]YEH MALET'!$H$44</f>
        <v>0</v>
      </c>
      <c r="F15" s="9">
        <f>'[13]YEH MALET'!$H$44</f>
        <v>1409</v>
      </c>
      <c r="G15" s="7">
        <v>0</v>
      </c>
      <c r="H15" s="7">
        <f>'[15]YEH MALET'!$H$43</f>
        <v>862</v>
      </c>
      <c r="I15" s="42">
        <f>G15</f>
        <v>0</v>
      </c>
      <c r="J15" s="42">
        <f>D15+F15+H15</f>
        <v>4396</v>
      </c>
    </row>
    <row r="16" spans="1:12" x14ac:dyDescent="0.2">
      <c r="A16" s="3"/>
      <c r="B16" s="11"/>
      <c r="C16" s="9"/>
      <c r="D16" s="9"/>
      <c r="E16" s="9"/>
      <c r="F16" s="9"/>
      <c r="G16" s="9"/>
      <c r="H16" s="9"/>
      <c r="I16" s="42"/>
      <c r="J16" s="42"/>
    </row>
    <row r="17" spans="1:10" x14ac:dyDescent="0.2">
      <c r="A17" s="3" t="s">
        <v>17</v>
      </c>
      <c r="B17" s="62" t="s">
        <v>20</v>
      </c>
      <c r="C17" s="5" t="s">
        <v>45</v>
      </c>
      <c r="D17" s="5">
        <f>[11]TENGANAN!$H$43</f>
        <v>133</v>
      </c>
      <c r="E17" s="7">
        <v>0</v>
      </c>
      <c r="F17" s="9">
        <f>[13]TENGANAN!$H$44</f>
        <v>12</v>
      </c>
      <c r="G17" s="7">
        <f>[14]TENGANAN!$H$43</f>
        <v>7</v>
      </c>
      <c r="H17" s="7">
        <f>[15]TENGANAN!$H$43</f>
        <v>228</v>
      </c>
      <c r="I17" s="42">
        <f>G17</f>
        <v>7</v>
      </c>
      <c r="J17" s="42">
        <f>D17+F17+H17</f>
        <v>373</v>
      </c>
    </row>
    <row r="18" spans="1:10" x14ac:dyDescent="0.2">
      <c r="A18" s="3"/>
      <c r="B18" s="11"/>
      <c r="C18" s="9"/>
      <c r="D18" s="9"/>
      <c r="E18" s="9"/>
      <c r="F18" s="9"/>
      <c r="G18" s="9"/>
      <c r="H18" s="9"/>
      <c r="I18" s="42"/>
      <c r="J18" s="42"/>
    </row>
    <row r="19" spans="1:10" x14ac:dyDescent="0.2">
      <c r="A19" s="3" t="s">
        <v>19</v>
      </c>
      <c r="B19" s="62" t="s">
        <v>22</v>
      </c>
      <c r="C19" s="7" t="s">
        <v>45</v>
      </c>
      <c r="D19" s="7" t="s">
        <v>45</v>
      </c>
      <c r="E19" s="7" t="s">
        <v>45</v>
      </c>
      <c r="F19" s="7" t="s">
        <v>45</v>
      </c>
      <c r="G19" s="7" t="s">
        <v>45</v>
      </c>
      <c r="H19" s="7" t="s">
        <v>45</v>
      </c>
      <c r="I19" s="42">
        <v>0</v>
      </c>
      <c r="J19" s="42">
        <v>0</v>
      </c>
    </row>
    <row r="20" spans="1:10" x14ac:dyDescent="0.2">
      <c r="A20" s="3"/>
      <c r="B20" s="62"/>
      <c r="C20" s="9"/>
      <c r="D20" s="9"/>
      <c r="E20" s="9"/>
      <c r="F20" s="9"/>
      <c r="G20" s="9"/>
      <c r="H20" s="9"/>
      <c r="I20" s="42"/>
      <c r="J20" s="42"/>
    </row>
    <row r="21" spans="1:10" x14ac:dyDescent="0.2">
      <c r="A21" s="3" t="s">
        <v>21</v>
      </c>
      <c r="B21" s="4" t="s">
        <v>54</v>
      </c>
      <c r="C21" s="7" t="s">
        <v>45</v>
      </c>
      <c r="D21" s="7" t="s">
        <v>45</v>
      </c>
      <c r="E21" s="7" t="s">
        <v>45</v>
      </c>
      <c r="F21" s="7" t="s">
        <v>45</v>
      </c>
      <c r="G21" s="7" t="s">
        <v>45</v>
      </c>
      <c r="H21" s="7" t="s">
        <v>45</v>
      </c>
      <c r="I21" s="42">
        <v>0</v>
      </c>
      <c r="J21" s="42">
        <v>0</v>
      </c>
    </row>
    <row r="22" spans="1:10" x14ac:dyDescent="0.2">
      <c r="A22" s="3"/>
      <c r="B22" s="11"/>
      <c r="C22" s="9"/>
      <c r="D22" s="9"/>
      <c r="E22" s="9"/>
      <c r="F22" s="9"/>
      <c r="G22" s="9"/>
      <c r="H22" s="9"/>
      <c r="I22" s="42"/>
      <c r="J22" s="42"/>
    </row>
    <row r="23" spans="1:10" x14ac:dyDescent="0.2">
      <c r="A23" s="3" t="s">
        <v>32</v>
      </c>
      <c r="B23" s="62" t="s">
        <v>24</v>
      </c>
      <c r="C23" s="7" t="s">
        <v>45</v>
      </c>
      <c r="D23" s="7" t="s">
        <v>45</v>
      </c>
      <c r="E23" s="7">
        <f>[12]PADANGBAI!$H$44</f>
        <v>59</v>
      </c>
      <c r="F23" s="7">
        <v>0</v>
      </c>
      <c r="G23" s="9">
        <f>[14]PADANGBAI!$H$43</f>
        <v>65</v>
      </c>
      <c r="H23" s="9">
        <f>[15]PADANGBAI!$H$43</f>
        <v>16</v>
      </c>
      <c r="I23" s="42">
        <f>E23</f>
        <v>59</v>
      </c>
      <c r="J23" s="42">
        <f>H23</f>
        <v>16</v>
      </c>
    </row>
    <row r="24" spans="1:10" x14ac:dyDescent="0.2">
      <c r="A24" s="3"/>
      <c r="B24" s="11"/>
      <c r="C24" s="9"/>
      <c r="D24" s="9"/>
      <c r="E24" s="9"/>
      <c r="F24" s="9"/>
      <c r="G24" s="9"/>
      <c r="H24" s="9"/>
      <c r="I24" s="42"/>
      <c r="J24" s="42"/>
    </row>
    <row r="25" spans="1:10" x14ac:dyDescent="0.2">
      <c r="A25" s="3" t="s">
        <v>23</v>
      </c>
      <c r="B25" s="4" t="s">
        <v>44</v>
      </c>
      <c r="C25" s="5">
        <f>'[10]BUKIT SURGA'!$H$43</f>
        <v>211</v>
      </c>
      <c r="D25" s="7">
        <f>'[11]BUKIT SURGA'!$H$43</f>
        <v>2578</v>
      </c>
      <c r="E25" s="40">
        <f>'[12]BUKIT SURGA'!$H$44</f>
        <v>92</v>
      </c>
      <c r="F25" s="9">
        <f>'[13]BUKIT SURGA'!$H$44</f>
        <v>4028</v>
      </c>
      <c r="G25" s="9">
        <f>'[14]BUKIT SURGA'!$H$43</f>
        <v>28</v>
      </c>
      <c r="H25" s="9">
        <f>'[15]BUKIT SURGA'!$H$43</f>
        <v>3863</v>
      </c>
      <c r="I25" s="42">
        <f>C25+E25+G25</f>
        <v>331</v>
      </c>
      <c r="J25" s="42">
        <f>D25+F25+H25</f>
        <v>10469</v>
      </c>
    </row>
    <row r="26" spans="1:10" x14ac:dyDescent="0.2">
      <c r="A26" s="3"/>
      <c r="B26" s="11"/>
      <c r="C26" s="9"/>
      <c r="D26" s="9"/>
      <c r="E26" s="9"/>
      <c r="F26" s="9"/>
      <c r="G26" s="9"/>
      <c r="H26" s="9"/>
      <c r="I26" s="42"/>
      <c r="J26" s="42"/>
    </row>
    <row r="27" spans="1:10" x14ac:dyDescent="0.2">
      <c r="A27" s="3" t="s">
        <v>25</v>
      </c>
      <c r="B27" s="62" t="s">
        <v>41</v>
      </c>
      <c r="C27" s="7" t="s">
        <v>45</v>
      </c>
      <c r="D27" s="7" t="s">
        <v>45</v>
      </c>
      <c r="E27" s="7">
        <f>[12]TULAMBEN!$H$44</f>
        <v>199</v>
      </c>
      <c r="F27" s="7">
        <f>[13]TULAMBEN!$H$44</f>
        <v>144</v>
      </c>
      <c r="G27" s="9">
        <f>[14]TULAMBEN!$H$43</f>
        <v>159</v>
      </c>
      <c r="H27" s="9">
        <f>[15]TULAMBEN!$H$43</f>
        <v>203</v>
      </c>
      <c r="I27" s="42">
        <f>E27+G27</f>
        <v>358</v>
      </c>
      <c r="J27" s="42">
        <f>F27+H27</f>
        <v>347</v>
      </c>
    </row>
    <row r="28" spans="1:10" x14ac:dyDescent="0.2">
      <c r="A28" s="3"/>
      <c r="B28" s="11"/>
      <c r="C28" s="9"/>
      <c r="D28" s="9"/>
      <c r="E28" s="9"/>
      <c r="F28" s="9"/>
      <c r="G28" s="9"/>
      <c r="H28" s="9"/>
      <c r="I28" s="42"/>
      <c r="J28" s="42"/>
    </row>
    <row r="29" spans="1:10" x14ac:dyDescent="0.2">
      <c r="A29" s="3" t="s">
        <v>26</v>
      </c>
      <c r="B29" s="11" t="s">
        <v>28</v>
      </c>
      <c r="C29" s="7">
        <f>'[10]PURI AGUNG'!$H$43</f>
        <v>12</v>
      </c>
      <c r="D29" s="7">
        <f>'[11]PURI AGUNG'!$H$43</f>
        <v>52</v>
      </c>
      <c r="E29" s="7">
        <f>'[12]PURI AGUNG'!$H$44</f>
        <v>6</v>
      </c>
      <c r="F29" s="7">
        <f>'[13]PURI AGUNG'!$H$44</f>
        <v>37</v>
      </c>
      <c r="G29" s="9">
        <f>'[14]PURI AGUNG'!$H$43</f>
        <v>6</v>
      </c>
      <c r="H29" s="9">
        <f>'[15]PURI AGUNG'!$H$43</f>
        <v>31</v>
      </c>
      <c r="I29" s="42">
        <f>C29+E29+G29</f>
        <v>24</v>
      </c>
      <c r="J29" s="42">
        <f>D29+F29+H29</f>
        <v>120</v>
      </c>
    </row>
    <row r="30" spans="1:10" x14ac:dyDescent="0.2">
      <c r="A30" s="3"/>
      <c r="B30" s="11"/>
      <c r="C30" s="9"/>
      <c r="D30" s="9"/>
      <c r="E30" s="9"/>
      <c r="F30" s="9"/>
      <c r="G30" s="9"/>
      <c r="H30" s="9"/>
      <c r="I30" s="42"/>
      <c r="J30" s="42"/>
    </row>
    <row r="31" spans="1:10" x14ac:dyDescent="0.2">
      <c r="A31" s="3" t="s">
        <v>27</v>
      </c>
      <c r="B31" s="11" t="s">
        <v>29</v>
      </c>
      <c r="C31" s="9">
        <f>'[10]TAMAN UJUNG'!$H$43</f>
        <v>169</v>
      </c>
      <c r="D31" s="9">
        <f>'[11]TAMAN UJUNG'!$H$43</f>
        <v>8908</v>
      </c>
      <c r="E31" s="8">
        <f>'[12]TAMAN UJUNG'!$H$44</f>
        <v>233</v>
      </c>
      <c r="F31" s="9">
        <f>'[13]TAMAN UJUNG'!$H$44</f>
        <v>11256</v>
      </c>
      <c r="G31" s="9">
        <f>'[14]TAMAN UJUNG'!$H$43</f>
        <v>198</v>
      </c>
      <c r="H31" s="9">
        <f>'[15]TAMAN UJUNG'!$H$43</f>
        <v>8055</v>
      </c>
      <c r="I31" s="42">
        <f>C31+E31+G31</f>
        <v>600</v>
      </c>
      <c r="J31" s="42">
        <f>D31+F31+H31</f>
        <v>28219</v>
      </c>
    </row>
    <row r="32" spans="1:10" x14ac:dyDescent="0.2">
      <c r="A32" s="3"/>
      <c r="B32" s="11"/>
      <c r="C32" s="9"/>
      <c r="D32" s="9"/>
      <c r="E32" s="9"/>
      <c r="F32" s="9"/>
      <c r="G32" s="9"/>
      <c r="H32" s="9"/>
      <c r="I32" s="42"/>
      <c r="J32" s="42"/>
    </row>
    <row r="33" spans="1:13" x14ac:dyDescent="0.2">
      <c r="A33" s="3">
        <v>14</v>
      </c>
      <c r="B33" s="11" t="s">
        <v>40</v>
      </c>
      <c r="C33" s="7" t="s">
        <v>45</v>
      </c>
      <c r="D33" s="9">
        <f>[11]EDELWEIS!$H$43</f>
        <v>7654</v>
      </c>
      <c r="E33" s="7">
        <f>[12]EDELWEIS!$H$44</f>
        <v>0</v>
      </c>
      <c r="F33" s="9">
        <f>[13]EDELWEIS!$H$44</f>
        <v>7150</v>
      </c>
      <c r="G33" s="13">
        <v>0</v>
      </c>
      <c r="H33" s="14">
        <f>[15]EDELWEIS!$H$43</f>
        <v>4835</v>
      </c>
      <c r="I33" s="42" t="str">
        <f>C33</f>
        <v>-</v>
      </c>
      <c r="J33" s="42">
        <f>D33+F33+H33</f>
        <v>19639</v>
      </c>
    </row>
    <row r="34" spans="1:13" x14ac:dyDescent="0.2">
      <c r="A34" s="15"/>
      <c r="B34" s="16"/>
      <c r="C34" s="8"/>
      <c r="D34" s="8"/>
      <c r="E34" s="14"/>
      <c r="F34" s="14"/>
      <c r="G34" s="9"/>
      <c r="H34" s="17"/>
      <c r="I34" s="42"/>
      <c r="J34" s="42"/>
      <c r="L34" s="18"/>
      <c r="M34" s="18"/>
    </row>
    <row r="35" spans="1:13" x14ac:dyDescent="0.2">
      <c r="A35" s="54">
        <v>15</v>
      </c>
      <c r="B35" s="19" t="s">
        <v>51</v>
      </c>
      <c r="C35" s="20">
        <f>[10]LEMPUYANG!$H$43</f>
        <v>168</v>
      </c>
      <c r="D35" s="20">
        <f>[11]LEMPUYANG!$H$43</f>
        <v>1428</v>
      </c>
      <c r="E35" s="61">
        <f>[12]LEMPUYANG!$H$44</f>
        <v>287</v>
      </c>
      <c r="F35" s="20">
        <f>[13]LEMPUYANG!$H$44</f>
        <v>2256</v>
      </c>
      <c r="G35" s="9">
        <f>[14]LEMPUYANG!$H$43</f>
        <v>241</v>
      </c>
      <c r="H35" s="17">
        <f>[15]LEMPUYANG!$H$43</f>
        <v>3269</v>
      </c>
      <c r="I35" s="42">
        <f>C35+E35+G35</f>
        <v>696</v>
      </c>
      <c r="J35" s="42">
        <f>D35+F35+H35</f>
        <v>6953</v>
      </c>
    </row>
    <row r="36" spans="1:13" x14ac:dyDescent="0.2">
      <c r="A36" s="15"/>
      <c r="B36" s="19"/>
      <c r="C36" s="21"/>
      <c r="D36" s="21"/>
      <c r="E36" s="60"/>
      <c r="F36" s="21"/>
      <c r="G36" s="9"/>
      <c r="H36" s="17"/>
      <c r="I36" s="42"/>
      <c r="J36" s="42"/>
    </row>
    <row r="37" spans="1:13" x14ac:dyDescent="0.2">
      <c r="A37" s="59">
        <v>16</v>
      </c>
      <c r="B37" s="22" t="s">
        <v>30</v>
      </c>
      <c r="C37" s="21">
        <f>'[10]BUKIT ASAH'!$H$43</f>
        <v>550</v>
      </c>
      <c r="D37" s="20">
        <f>'[11]BUKIT ASAH'!$H$43</f>
        <v>7576</v>
      </c>
      <c r="E37" s="60">
        <f>'[12]BUKIT ASAH'!$H$44</f>
        <v>700</v>
      </c>
      <c r="F37" s="21">
        <f>'[13]BUKIT ASAH'!$H$44</f>
        <v>7956</v>
      </c>
      <c r="G37" s="9">
        <f>'[14]BUKIT ASAH'!$H$43</f>
        <v>544</v>
      </c>
      <c r="H37" s="17">
        <f>'[15]BUKIT ASAH'!$H$43</f>
        <v>47510</v>
      </c>
      <c r="I37" s="42">
        <f>C37+E37+G37</f>
        <v>1794</v>
      </c>
      <c r="J37" s="42">
        <f>D37+F37+H37</f>
        <v>63042</v>
      </c>
      <c r="L37" s="28"/>
    </row>
    <row r="38" spans="1:13" x14ac:dyDescent="0.2">
      <c r="A38" s="14"/>
      <c r="B38" s="22"/>
      <c r="C38" s="20"/>
      <c r="D38" s="20"/>
      <c r="E38" s="60"/>
      <c r="F38" s="21"/>
      <c r="G38" s="9"/>
      <c r="H38" s="17"/>
      <c r="I38" s="42"/>
      <c r="J38" s="42"/>
    </row>
    <row r="39" spans="1:13" x14ac:dyDescent="0.2">
      <c r="A39" s="14">
        <v>17</v>
      </c>
      <c r="B39" s="22" t="s">
        <v>47</v>
      </c>
      <c r="C39" s="21">
        <f>'[10]BUKIT CEMARA'!$H$43</f>
        <v>32</v>
      </c>
      <c r="D39" s="6">
        <f>'[11]BUKIT CEMARA'!$H$43</f>
        <v>138</v>
      </c>
      <c r="E39" s="60">
        <f>'[12]BUKIT CEMARA'!$H$44</f>
        <v>4</v>
      </c>
      <c r="F39" s="21">
        <f>'[13]BUKIT CEMARA'!$H$44</f>
        <v>82</v>
      </c>
      <c r="G39" s="9">
        <v>0</v>
      </c>
      <c r="H39" s="17">
        <v>0</v>
      </c>
      <c r="I39" s="42">
        <f>C39+E39</f>
        <v>36</v>
      </c>
      <c r="J39" s="42">
        <f>D39+F39</f>
        <v>220</v>
      </c>
      <c r="L39" s="18"/>
    </row>
    <row r="40" spans="1:13" x14ac:dyDescent="0.2">
      <c r="A40" s="14"/>
      <c r="B40" s="22"/>
      <c r="C40" s="21"/>
      <c r="D40" s="23"/>
      <c r="E40" s="21"/>
      <c r="F40" s="21"/>
      <c r="G40" s="9"/>
      <c r="H40" s="17"/>
      <c r="I40" s="42"/>
      <c r="J40" s="42"/>
    </row>
    <row r="41" spans="1:13" x14ac:dyDescent="0.2">
      <c r="A41" s="14">
        <v>18</v>
      </c>
      <c r="B41" s="22" t="s">
        <v>55</v>
      </c>
      <c r="C41" s="21"/>
      <c r="D41" s="75"/>
      <c r="E41" s="21"/>
      <c r="F41" s="21"/>
      <c r="G41" s="9"/>
      <c r="H41" s="17"/>
      <c r="I41" s="42"/>
      <c r="J41" s="42"/>
      <c r="K41" s="28"/>
    </row>
    <row r="42" spans="1:13" x14ac:dyDescent="0.2">
      <c r="A42" s="14"/>
      <c r="B42" s="22"/>
      <c r="C42" s="21"/>
      <c r="D42" s="75"/>
      <c r="E42" s="21"/>
      <c r="F42" s="21"/>
      <c r="G42" s="9"/>
      <c r="H42" s="17"/>
      <c r="I42" s="42"/>
      <c r="J42" s="42"/>
    </row>
    <row r="43" spans="1:13" ht="16.5" x14ac:dyDescent="0.3">
      <c r="A43" s="24"/>
      <c r="B43" s="25" t="s">
        <v>43</v>
      </c>
      <c r="C43" s="43">
        <f>C7+SUM(C7:C39)</f>
        <v>2050</v>
      </c>
      <c r="D43" s="43">
        <f>SUM(D7:D39)</f>
        <v>35637</v>
      </c>
      <c r="E43" s="43">
        <f>SUM(E7:E39)</f>
        <v>2200</v>
      </c>
      <c r="F43" s="43">
        <f>SUM(F7:F39)</f>
        <v>40272</v>
      </c>
      <c r="G43" s="43">
        <f>SUM(G6:G40)</f>
        <v>1863</v>
      </c>
      <c r="H43" s="43">
        <f>SUM(H6:H40)</f>
        <v>73804</v>
      </c>
      <c r="I43" s="43">
        <f>SUM(I7:I39)</f>
        <v>5673</v>
      </c>
      <c r="J43" s="44">
        <f>SUM(J7:J39)</f>
        <v>149713</v>
      </c>
    </row>
    <row r="44" spans="1:13" x14ac:dyDescent="0.2">
      <c r="A44" s="29"/>
      <c r="B44" s="30"/>
      <c r="D44" s="31"/>
      <c r="E44" s="32"/>
      <c r="F44" s="32"/>
      <c r="G44" s="32"/>
      <c r="H44" s="32"/>
      <c r="I44" s="45"/>
      <c r="J44" s="46"/>
    </row>
    <row r="45" spans="1:13" x14ac:dyDescent="0.2">
      <c r="A45" s="29"/>
      <c r="B45" s="30"/>
      <c r="C45" s="35"/>
      <c r="D45" s="35"/>
      <c r="E45" s="30"/>
      <c r="F45" s="30"/>
      <c r="G45" s="30"/>
      <c r="H45" s="30"/>
      <c r="I45" s="47"/>
      <c r="J45" s="48"/>
    </row>
    <row r="46" spans="1:13" ht="15.75" x14ac:dyDescent="0.3">
      <c r="A46" s="29"/>
      <c r="B46" s="30"/>
      <c r="C46" s="30"/>
      <c r="D46" s="30"/>
      <c r="E46" s="87" t="s">
        <v>31</v>
      </c>
      <c r="F46" s="87"/>
      <c r="G46" s="87"/>
      <c r="H46" s="87"/>
      <c r="I46" s="88">
        <f>SUM(I43:J43)</f>
        <v>155386</v>
      </c>
      <c r="J46" s="89"/>
    </row>
    <row r="47" spans="1:13" ht="1.5" customHeight="1" x14ac:dyDescent="0.2">
      <c r="A47" s="38"/>
      <c r="B47" s="39"/>
      <c r="C47" s="39"/>
      <c r="D47" s="39"/>
      <c r="E47" s="39"/>
      <c r="F47" s="39"/>
      <c r="G47" s="39"/>
      <c r="H47" s="39"/>
      <c r="I47" s="90"/>
      <c r="J47" s="91"/>
    </row>
    <row r="48" spans="1:13" x14ac:dyDescent="0.2">
      <c r="A48" s="40"/>
    </row>
    <row r="49" spans="1:14" x14ac:dyDescent="0.2">
      <c r="A49" s="40"/>
      <c r="B49" s="18"/>
    </row>
    <row r="50" spans="1:14" x14ac:dyDescent="0.2">
      <c r="A50" s="40"/>
      <c r="B50" s="18"/>
      <c r="G50" s="79"/>
      <c r="H50" s="79"/>
      <c r="I50" s="79"/>
      <c r="J50" s="79"/>
    </row>
    <row r="51" spans="1:14" x14ac:dyDescent="0.2">
      <c r="A51" s="40"/>
      <c r="G51" s="79"/>
      <c r="H51" s="79"/>
      <c r="I51" s="79"/>
      <c r="J51" s="79"/>
    </row>
    <row r="52" spans="1:14" ht="3" customHeight="1" x14ac:dyDescent="0.2">
      <c r="A52" s="40"/>
      <c r="G52" s="57"/>
      <c r="N52" s="1" t="s">
        <v>53</v>
      </c>
    </row>
    <row r="53" spans="1:14" x14ac:dyDescent="0.2">
      <c r="A53" s="40"/>
      <c r="G53" s="57"/>
    </row>
    <row r="54" spans="1:14" x14ac:dyDescent="0.2">
      <c r="A54" s="40"/>
      <c r="G54" s="57"/>
    </row>
    <row r="55" spans="1:14" ht="15" x14ac:dyDescent="0.2">
      <c r="A55" s="40"/>
      <c r="G55" s="86"/>
      <c r="H55" s="86"/>
      <c r="I55" s="86"/>
      <c r="J55" s="86"/>
    </row>
    <row r="56" spans="1:14" x14ac:dyDescent="0.2">
      <c r="A56" s="40"/>
      <c r="G56" s="79"/>
      <c r="H56" s="79"/>
      <c r="I56" s="79"/>
      <c r="J56" s="79"/>
    </row>
    <row r="57" spans="1:14" x14ac:dyDescent="0.2">
      <c r="A57" s="40"/>
      <c r="G57" s="79"/>
      <c r="H57" s="79"/>
      <c r="I57" s="79"/>
      <c r="J57" s="79"/>
    </row>
    <row r="58" spans="1:14" x14ac:dyDescent="0.2">
      <c r="A58" s="40"/>
    </row>
  </sheetData>
  <mergeCells count="16">
    <mergeCell ref="G57:J57"/>
    <mergeCell ref="E46:H46"/>
    <mergeCell ref="I46:J46"/>
    <mergeCell ref="A1:J1"/>
    <mergeCell ref="A2:J2"/>
    <mergeCell ref="A4:A5"/>
    <mergeCell ref="B4:B5"/>
    <mergeCell ref="C4:D4"/>
    <mergeCell ref="E4:F4"/>
    <mergeCell ref="G4:H4"/>
    <mergeCell ref="I4:J4"/>
    <mergeCell ref="I47:J47"/>
    <mergeCell ref="G50:J50"/>
    <mergeCell ref="G51:J51"/>
    <mergeCell ref="G55:J55"/>
    <mergeCell ref="G56:J56"/>
  </mergeCells>
  <pageMargins left="0.51181102362204722" right="0.31496062992125984" top="0.74803149606299213" bottom="0.74803149606299213" header="0.31496062992125984" footer="0.31496062992125984"/>
  <pageSetup paperSize="5" scale="9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opLeftCell="A16" workbookViewId="0">
      <selection activeCell="A41" sqref="A41:J42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1.75" style="1" customWidth="1"/>
    <col min="11" max="11" width="13.625" style="1" customWidth="1"/>
    <col min="12" max="16384" width="9.125" style="1"/>
  </cols>
  <sheetData>
    <row r="1" spans="1:12" ht="15" x14ac:dyDescent="0.2">
      <c r="A1" s="82" t="s">
        <v>46</v>
      </c>
      <c r="B1" s="82"/>
      <c r="C1" s="82"/>
      <c r="D1" s="82"/>
      <c r="E1" s="82"/>
      <c r="F1" s="82"/>
      <c r="G1" s="82"/>
      <c r="H1" s="82"/>
      <c r="I1" s="82"/>
      <c r="J1" s="82"/>
    </row>
    <row r="2" spans="1:12" ht="15" x14ac:dyDescent="0.2">
      <c r="A2" s="82" t="s">
        <v>48</v>
      </c>
      <c r="B2" s="82"/>
      <c r="C2" s="82"/>
      <c r="D2" s="82"/>
      <c r="E2" s="82"/>
      <c r="F2" s="82"/>
      <c r="G2" s="82"/>
      <c r="H2" s="82"/>
      <c r="I2" s="82"/>
      <c r="J2" s="82"/>
    </row>
    <row r="4" spans="1:12" ht="16.5" x14ac:dyDescent="0.3">
      <c r="A4" s="84" t="s">
        <v>0</v>
      </c>
      <c r="B4" s="84" t="s">
        <v>1</v>
      </c>
      <c r="C4" s="83" t="s">
        <v>36</v>
      </c>
      <c r="D4" s="83"/>
      <c r="E4" s="83" t="s">
        <v>37</v>
      </c>
      <c r="F4" s="83"/>
      <c r="G4" s="83" t="s">
        <v>38</v>
      </c>
      <c r="H4" s="83"/>
      <c r="I4" s="83" t="s">
        <v>5</v>
      </c>
      <c r="J4" s="83"/>
    </row>
    <row r="5" spans="1:12" ht="16.5" x14ac:dyDescent="0.3">
      <c r="A5" s="85"/>
      <c r="B5" s="85"/>
      <c r="C5" s="41" t="s">
        <v>6</v>
      </c>
      <c r="D5" s="41" t="s">
        <v>7</v>
      </c>
      <c r="E5" s="41" t="s">
        <v>6</v>
      </c>
      <c r="F5" s="41" t="s">
        <v>7</v>
      </c>
      <c r="G5" s="41" t="s">
        <v>6</v>
      </c>
      <c r="H5" s="41" t="s">
        <v>7</v>
      </c>
      <c r="I5" s="41" t="s">
        <v>6</v>
      </c>
      <c r="J5" s="41" t="s">
        <v>7</v>
      </c>
    </row>
    <row r="6" spans="1:12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2" ht="15.75" x14ac:dyDescent="0.3">
      <c r="A7" s="3" t="s">
        <v>8</v>
      </c>
      <c r="B7" s="4" t="s">
        <v>10</v>
      </c>
      <c r="C7" s="65" t="s">
        <v>45</v>
      </c>
      <c r="D7" s="66" t="s">
        <v>45</v>
      </c>
      <c r="E7" s="7">
        <v>0</v>
      </c>
      <c r="F7" s="8">
        <v>0</v>
      </c>
      <c r="G7" s="9">
        <f>[16]TIRTAGANGGA!$H$43</f>
        <v>106</v>
      </c>
      <c r="H7" s="9">
        <f>[17]TIRTAGANGGA!$H$43</f>
        <v>923</v>
      </c>
      <c r="I7" s="10">
        <f>G7</f>
        <v>106</v>
      </c>
      <c r="J7" s="10">
        <f>H7</f>
        <v>923</v>
      </c>
    </row>
    <row r="8" spans="1:12" ht="15.75" x14ac:dyDescent="0.3">
      <c r="A8" s="3"/>
      <c r="B8" s="11"/>
      <c r="C8" s="9"/>
      <c r="D8" s="9"/>
      <c r="E8" s="9"/>
      <c r="F8" s="9"/>
      <c r="G8" s="9"/>
      <c r="H8" s="9"/>
      <c r="I8" s="10"/>
      <c r="J8" s="10"/>
    </row>
    <row r="9" spans="1:12" ht="15.75" x14ac:dyDescent="0.3">
      <c r="A9" s="3" t="s">
        <v>9</v>
      </c>
      <c r="B9" s="11" t="s">
        <v>12</v>
      </c>
      <c r="C9" s="7">
        <f>[18]JEMELUK!$H$44</f>
        <v>13</v>
      </c>
      <c r="D9" s="7">
        <v>0</v>
      </c>
      <c r="E9" s="7">
        <v>0</v>
      </c>
      <c r="F9" s="7">
        <v>0</v>
      </c>
      <c r="G9" s="7"/>
      <c r="H9" s="7"/>
      <c r="I9" s="10">
        <f>C9</f>
        <v>13</v>
      </c>
      <c r="J9" s="10">
        <f>D9</f>
        <v>0</v>
      </c>
    </row>
    <row r="10" spans="1:12" ht="15.75" x14ac:dyDescent="0.3">
      <c r="A10" s="3"/>
      <c r="B10" s="11"/>
      <c r="C10" s="9"/>
      <c r="D10" s="9"/>
      <c r="E10" s="9"/>
      <c r="F10" s="9"/>
      <c r="G10" s="9"/>
      <c r="H10" s="9"/>
      <c r="I10" s="10"/>
      <c r="J10" s="10"/>
    </row>
    <row r="11" spans="1:12" ht="15.75" x14ac:dyDescent="0.3">
      <c r="A11" s="3" t="s">
        <v>11</v>
      </c>
      <c r="B11" s="11" t="s">
        <v>14</v>
      </c>
      <c r="C11" s="9">
        <f>[18]BESAKIH!$H$44</f>
        <v>25</v>
      </c>
      <c r="D11" s="9">
        <f>[19]BESAKIH!$H$44</f>
        <v>74</v>
      </c>
      <c r="E11" s="9">
        <v>0</v>
      </c>
      <c r="F11" s="9">
        <v>0</v>
      </c>
      <c r="G11" s="9">
        <f>[16]BESAKIH!$H$43</f>
        <v>10</v>
      </c>
      <c r="H11" s="9">
        <f>[17]BESAKIH!$H$43</f>
        <v>212</v>
      </c>
      <c r="I11" s="10">
        <f>SUM(C11+E11+G11)</f>
        <v>35</v>
      </c>
      <c r="J11" s="10">
        <f>SUM(D11+F11+H11)</f>
        <v>286</v>
      </c>
    </row>
    <row r="12" spans="1:12" ht="15.75" x14ac:dyDescent="0.3">
      <c r="A12" s="3"/>
      <c r="B12" s="11"/>
      <c r="C12" s="9"/>
      <c r="D12" s="9"/>
      <c r="E12" s="9"/>
      <c r="F12" s="12"/>
      <c r="G12" s="9"/>
      <c r="H12" s="9"/>
      <c r="I12" s="10"/>
      <c r="J12" s="10"/>
    </row>
    <row r="13" spans="1:12" ht="15.75" x14ac:dyDescent="0.3">
      <c r="A13" s="3" t="s">
        <v>13</v>
      </c>
      <c r="B13" s="11" t="s">
        <v>16</v>
      </c>
      <c r="C13" s="7" t="s">
        <v>45</v>
      </c>
      <c r="D13" s="7"/>
      <c r="E13" s="7" t="s">
        <v>45</v>
      </c>
      <c r="F13" s="7">
        <v>0</v>
      </c>
      <c r="G13" s="9" t="s">
        <v>45</v>
      </c>
      <c r="H13" s="9" t="s">
        <v>45</v>
      </c>
      <c r="I13" s="10">
        <v>0</v>
      </c>
      <c r="J13" s="10">
        <v>0</v>
      </c>
      <c r="L13" s="1" t="s">
        <v>42</v>
      </c>
    </row>
    <row r="14" spans="1:12" ht="15.75" x14ac:dyDescent="0.3">
      <c r="A14" s="3"/>
      <c r="B14" s="11"/>
      <c r="C14" s="9"/>
      <c r="D14" s="9"/>
      <c r="E14" s="9"/>
      <c r="F14" s="9"/>
      <c r="G14" s="9"/>
      <c r="H14" s="9"/>
      <c r="I14" s="10"/>
      <c r="J14" s="10"/>
    </row>
    <row r="15" spans="1:12" ht="15.75" x14ac:dyDescent="0.3">
      <c r="A15" s="3" t="s">
        <v>15</v>
      </c>
      <c r="B15" s="11" t="s">
        <v>18</v>
      </c>
      <c r="C15" s="7" t="s">
        <v>45</v>
      </c>
      <c r="D15" s="7" t="s">
        <v>45</v>
      </c>
      <c r="E15" s="7">
        <v>0</v>
      </c>
      <c r="F15" s="9">
        <v>0</v>
      </c>
      <c r="G15" s="7">
        <v>0</v>
      </c>
      <c r="H15" s="7">
        <f>'[17]YEH MALET'!$H$43</f>
        <v>969</v>
      </c>
      <c r="I15" s="10" t="str">
        <f>C15</f>
        <v>-</v>
      </c>
      <c r="J15" s="10">
        <f>H15</f>
        <v>969</v>
      </c>
    </row>
    <row r="16" spans="1:12" ht="15.75" x14ac:dyDescent="0.3">
      <c r="A16" s="3"/>
      <c r="B16" s="11"/>
      <c r="C16" s="9"/>
      <c r="D16" s="9"/>
      <c r="E16" s="9"/>
      <c r="F16" s="9"/>
      <c r="G16" s="9"/>
      <c r="H16" s="9"/>
      <c r="I16" s="10"/>
      <c r="J16" s="10"/>
    </row>
    <row r="17" spans="1:10" ht="15.75" x14ac:dyDescent="0.3">
      <c r="A17" s="3" t="s">
        <v>17</v>
      </c>
      <c r="B17" s="11" t="s">
        <v>20</v>
      </c>
      <c r="C17" s="65" t="s">
        <v>45</v>
      </c>
      <c r="D17" s="65" t="s">
        <v>45</v>
      </c>
      <c r="E17" s="7">
        <v>0</v>
      </c>
      <c r="F17" s="9">
        <v>0</v>
      </c>
      <c r="G17" s="7">
        <f>[16]TENGANAN!$H$43</f>
        <v>8</v>
      </c>
      <c r="H17" s="7">
        <f>[17]TENGANAN!$H$43</f>
        <v>172</v>
      </c>
      <c r="I17" s="10">
        <f>G17</f>
        <v>8</v>
      </c>
      <c r="J17" s="10">
        <f>H17</f>
        <v>172</v>
      </c>
    </row>
    <row r="18" spans="1:10" ht="15.75" x14ac:dyDescent="0.3">
      <c r="A18" s="3"/>
      <c r="B18" s="11"/>
      <c r="C18" s="65"/>
      <c r="D18" s="65"/>
      <c r="E18" s="9"/>
      <c r="F18" s="9"/>
      <c r="G18" s="9"/>
      <c r="H18" s="9"/>
      <c r="I18" s="10"/>
      <c r="J18" s="10"/>
    </row>
    <row r="19" spans="1:10" ht="15.75" x14ac:dyDescent="0.3">
      <c r="A19" s="3" t="s">
        <v>19</v>
      </c>
      <c r="B19" s="11" t="s">
        <v>22</v>
      </c>
      <c r="C19" s="65" t="s">
        <v>45</v>
      </c>
      <c r="D19" s="65" t="s">
        <v>45</v>
      </c>
      <c r="E19" s="7">
        <v>0</v>
      </c>
      <c r="F19" s="7">
        <v>0</v>
      </c>
      <c r="G19" s="7">
        <v>0</v>
      </c>
      <c r="H19" s="7">
        <v>0</v>
      </c>
      <c r="I19" s="10">
        <v>0</v>
      </c>
      <c r="J19" s="10">
        <v>0</v>
      </c>
    </row>
    <row r="20" spans="1:10" ht="15.75" x14ac:dyDescent="0.3">
      <c r="A20" s="3"/>
      <c r="B20" s="11"/>
      <c r="C20" s="65"/>
      <c r="D20" s="65"/>
      <c r="E20" s="9"/>
      <c r="F20" s="9"/>
      <c r="G20" s="9"/>
      <c r="H20" s="9"/>
      <c r="I20" s="10"/>
      <c r="J20" s="10"/>
    </row>
    <row r="21" spans="1:10" x14ac:dyDescent="0.2">
      <c r="A21" s="3" t="s">
        <v>21</v>
      </c>
      <c r="B21" s="4" t="s">
        <v>54</v>
      </c>
      <c r="C21" s="7" t="s">
        <v>45</v>
      </c>
      <c r="D21" s="7" t="s">
        <v>45</v>
      </c>
      <c r="E21" s="7" t="s">
        <v>45</v>
      </c>
      <c r="F21" s="7" t="s">
        <v>45</v>
      </c>
      <c r="G21" s="7" t="s">
        <v>45</v>
      </c>
      <c r="H21" s="7" t="s">
        <v>45</v>
      </c>
      <c r="I21" s="42">
        <v>0</v>
      </c>
      <c r="J21" s="42">
        <v>0</v>
      </c>
    </row>
    <row r="22" spans="1:10" ht="15.75" x14ac:dyDescent="0.3">
      <c r="A22" s="3"/>
      <c r="B22" s="11"/>
      <c r="C22" s="65"/>
      <c r="D22" s="65"/>
      <c r="E22" s="9"/>
      <c r="F22" s="9"/>
      <c r="G22" s="9"/>
      <c r="H22" s="9"/>
      <c r="I22" s="10"/>
      <c r="J22" s="10"/>
    </row>
    <row r="23" spans="1:10" ht="15.75" x14ac:dyDescent="0.3">
      <c r="A23" s="3" t="s">
        <v>32</v>
      </c>
      <c r="B23" s="11" t="s">
        <v>24</v>
      </c>
      <c r="C23" s="65" t="s">
        <v>45</v>
      </c>
      <c r="D23" s="65" t="s">
        <v>45</v>
      </c>
      <c r="E23" s="7">
        <v>0</v>
      </c>
      <c r="F23" s="7">
        <v>0</v>
      </c>
      <c r="G23" s="9">
        <v>0</v>
      </c>
      <c r="H23" s="9">
        <v>0</v>
      </c>
      <c r="I23" s="10">
        <v>0</v>
      </c>
      <c r="J23" s="10">
        <v>0</v>
      </c>
    </row>
    <row r="24" spans="1:10" ht="15.75" x14ac:dyDescent="0.3">
      <c r="A24" s="3"/>
      <c r="B24" s="11"/>
      <c r="C24" s="65"/>
      <c r="D24" s="65"/>
      <c r="E24" s="9"/>
      <c r="F24" s="9"/>
      <c r="G24" s="9"/>
      <c r="H24" s="9"/>
      <c r="I24" s="10"/>
      <c r="J24" s="10"/>
    </row>
    <row r="25" spans="1:10" ht="15.75" x14ac:dyDescent="0.3">
      <c r="A25" s="3" t="s">
        <v>23</v>
      </c>
      <c r="B25" s="4" t="s">
        <v>44</v>
      </c>
      <c r="C25" s="65" t="s">
        <v>45</v>
      </c>
      <c r="D25" s="65" t="s">
        <v>45</v>
      </c>
      <c r="E25" s="9">
        <v>0</v>
      </c>
      <c r="F25" s="9">
        <v>0</v>
      </c>
      <c r="G25" s="9">
        <f>'[16]BUKIT SURGA'!$H$43</f>
        <v>87</v>
      </c>
      <c r="H25" s="9">
        <f>'[17]BUKIT SURGA'!$H$43</f>
        <v>1965</v>
      </c>
      <c r="I25" s="10">
        <f>G25</f>
        <v>87</v>
      </c>
      <c r="J25" s="10">
        <f>H25</f>
        <v>1965</v>
      </c>
    </row>
    <row r="26" spans="1:10" ht="15.75" x14ac:dyDescent="0.3">
      <c r="A26" s="3"/>
      <c r="B26" s="11"/>
      <c r="C26" s="65"/>
      <c r="D26" s="65"/>
      <c r="E26" s="9"/>
      <c r="F26" s="9"/>
      <c r="G26" s="9"/>
      <c r="H26" s="9"/>
      <c r="I26" s="10"/>
      <c r="J26" s="10"/>
    </row>
    <row r="27" spans="1:10" ht="15.75" x14ac:dyDescent="0.3">
      <c r="A27" s="3" t="s">
        <v>25</v>
      </c>
      <c r="B27" s="11" t="s">
        <v>41</v>
      </c>
      <c r="C27" s="65" t="s">
        <v>45</v>
      </c>
      <c r="D27" s="65" t="s">
        <v>45</v>
      </c>
      <c r="E27" s="7">
        <v>0</v>
      </c>
      <c r="F27" s="7">
        <v>0</v>
      </c>
      <c r="G27" s="9">
        <v>0</v>
      </c>
      <c r="H27" s="9">
        <v>0</v>
      </c>
      <c r="I27" s="10">
        <v>0</v>
      </c>
      <c r="J27" s="10">
        <v>0</v>
      </c>
    </row>
    <row r="28" spans="1:10" ht="15.75" x14ac:dyDescent="0.3">
      <c r="A28" s="3"/>
      <c r="B28" s="11"/>
      <c r="C28" s="65"/>
      <c r="D28" s="65"/>
      <c r="E28" s="9"/>
      <c r="F28" s="9"/>
      <c r="G28" s="9"/>
      <c r="H28" s="9"/>
      <c r="I28" s="10"/>
      <c r="J28" s="10"/>
    </row>
    <row r="29" spans="1:10" ht="15.75" x14ac:dyDescent="0.3">
      <c r="A29" s="3" t="s">
        <v>26</v>
      </c>
      <c r="B29" s="11" t="s">
        <v>28</v>
      </c>
      <c r="C29" s="65" t="s">
        <v>45</v>
      </c>
      <c r="D29" s="65" t="s">
        <v>45</v>
      </c>
      <c r="E29" s="7">
        <v>0</v>
      </c>
      <c r="F29" s="7">
        <v>0</v>
      </c>
      <c r="G29" s="9" t="s">
        <v>45</v>
      </c>
      <c r="H29" s="9" t="s">
        <v>45</v>
      </c>
      <c r="I29" s="10">
        <v>0</v>
      </c>
      <c r="J29" s="10">
        <v>0</v>
      </c>
    </row>
    <row r="30" spans="1:10" ht="15.75" x14ac:dyDescent="0.3">
      <c r="A30" s="3"/>
      <c r="B30" s="11"/>
      <c r="C30" s="65"/>
      <c r="D30" s="65"/>
      <c r="E30" s="9"/>
      <c r="F30" s="9"/>
      <c r="G30" s="9"/>
      <c r="H30" s="9"/>
      <c r="I30" s="10"/>
      <c r="J30" s="10"/>
    </row>
    <row r="31" spans="1:10" ht="15.75" x14ac:dyDescent="0.3">
      <c r="A31" s="3" t="s">
        <v>27</v>
      </c>
      <c r="B31" s="11" t="s">
        <v>29</v>
      </c>
      <c r="C31" s="65" t="s">
        <v>45</v>
      </c>
      <c r="D31" s="65" t="s">
        <v>45</v>
      </c>
      <c r="E31" s="8">
        <v>0</v>
      </c>
      <c r="F31" s="9">
        <v>0</v>
      </c>
      <c r="G31" s="9">
        <f>'[16]TAMAN UJUNG'!$H$43</f>
        <v>58</v>
      </c>
      <c r="H31" s="9">
        <f>'[17]TAMAN UJUNG'!$H$43</f>
        <v>2125</v>
      </c>
      <c r="I31" s="10">
        <f>G31</f>
        <v>58</v>
      </c>
      <c r="J31" s="10">
        <f>H31</f>
        <v>2125</v>
      </c>
    </row>
    <row r="32" spans="1:10" ht="15.75" x14ac:dyDescent="0.3">
      <c r="A32" s="3"/>
      <c r="B32" s="11"/>
      <c r="C32" s="65"/>
      <c r="D32" s="9"/>
      <c r="E32" s="9"/>
      <c r="F32" s="9"/>
      <c r="G32" s="9"/>
      <c r="H32" s="9"/>
      <c r="I32" s="10"/>
      <c r="J32" s="10"/>
    </row>
    <row r="33" spans="1:13" ht="15.75" x14ac:dyDescent="0.3">
      <c r="A33" s="3">
        <v>14</v>
      </c>
      <c r="B33" s="11" t="s">
        <v>40</v>
      </c>
      <c r="C33" s="65" t="s">
        <v>45</v>
      </c>
      <c r="D33" s="9">
        <f>[19]EDELWEIS!$H$44</f>
        <v>559</v>
      </c>
      <c r="E33" s="7">
        <v>0</v>
      </c>
      <c r="F33" s="9">
        <v>0</v>
      </c>
      <c r="G33" s="13">
        <v>0</v>
      </c>
      <c r="H33" s="14">
        <f>[17]EDELWEIS!$H$43</f>
        <v>1239</v>
      </c>
      <c r="I33" s="10">
        <v>0</v>
      </c>
      <c r="J33" s="10">
        <f>SUM(D33+F33+H33)</f>
        <v>1798</v>
      </c>
    </row>
    <row r="34" spans="1:13" ht="15.75" x14ac:dyDescent="0.3">
      <c r="A34" s="54"/>
      <c r="B34" s="16"/>
      <c r="C34" s="65"/>
      <c r="D34" s="8"/>
      <c r="E34" s="14"/>
      <c r="F34" s="14"/>
      <c r="G34" s="9"/>
      <c r="H34" s="17"/>
      <c r="I34" s="10"/>
      <c r="J34" s="10"/>
      <c r="L34" s="18"/>
      <c r="M34" s="18"/>
    </row>
    <row r="35" spans="1:13" ht="15.75" x14ac:dyDescent="0.3">
      <c r="A35" s="54">
        <v>15</v>
      </c>
      <c r="B35" s="19" t="s">
        <v>51</v>
      </c>
      <c r="C35" s="65" t="s">
        <v>45</v>
      </c>
      <c r="D35" s="20" t="s">
        <v>45</v>
      </c>
      <c r="E35" s="20">
        <v>0</v>
      </c>
      <c r="F35" s="20">
        <v>0</v>
      </c>
      <c r="G35" s="9">
        <f>[16]LEMPUYANG!$H$43</f>
        <v>54</v>
      </c>
      <c r="H35" s="17">
        <f>[17]LEMPUYANG!$H$43</f>
        <v>756</v>
      </c>
      <c r="I35" s="10">
        <f>G35</f>
        <v>54</v>
      </c>
      <c r="J35" s="10">
        <f>H35</f>
        <v>756</v>
      </c>
    </row>
    <row r="36" spans="1:13" ht="15.75" x14ac:dyDescent="0.3">
      <c r="A36" s="54"/>
      <c r="B36" s="19"/>
      <c r="C36" s="65"/>
      <c r="D36" s="20"/>
      <c r="E36" s="20"/>
      <c r="F36" s="21"/>
      <c r="G36" s="9"/>
      <c r="H36" s="17"/>
      <c r="I36" s="10"/>
      <c r="J36" s="10"/>
    </row>
    <row r="37" spans="1:13" ht="15.75" x14ac:dyDescent="0.3">
      <c r="A37" s="59">
        <v>16</v>
      </c>
      <c r="B37" s="22" t="s">
        <v>30</v>
      </c>
      <c r="C37" s="65" t="s">
        <v>45</v>
      </c>
      <c r="D37" s="20" t="s">
        <v>45</v>
      </c>
      <c r="E37" s="20">
        <v>0</v>
      </c>
      <c r="F37" s="21">
        <v>0</v>
      </c>
      <c r="G37" s="9">
        <f>'[16]BUKIT ASAH'!$H$43</f>
        <v>291</v>
      </c>
      <c r="H37" s="17">
        <f>'[17]BUKIT ASAH'!$H$43</f>
        <v>2082</v>
      </c>
      <c r="I37" s="10">
        <f>G37</f>
        <v>291</v>
      </c>
      <c r="J37" s="10">
        <f>H37</f>
        <v>2082</v>
      </c>
    </row>
    <row r="38" spans="1:13" ht="15.75" x14ac:dyDescent="0.3">
      <c r="A38" s="59"/>
      <c r="B38" s="22"/>
      <c r="C38" s="65"/>
      <c r="D38" s="20"/>
      <c r="E38" s="20"/>
      <c r="F38" s="21"/>
      <c r="G38" s="9"/>
      <c r="H38" s="17"/>
      <c r="I38" s="10"/>
      <c r="J38" s="10"/>
    </row>
    <row r="39" spans="1:13" ht="15.75" x14ac:dyDescent="0.3">
      <c r="A39" s="59">
        <v>17</v>
      </c>
      <c r="B39" s="22" t="s">
        <v>47</v>
      </c>
      <c r="C39" s="65" t="s">
        <v>45</v>
      </c>
      <c r="D39" s="20" t="s">
        <v>45</v>
      </c>
      <c r="E39" s="20" t="s">
        <v>45</v>
      </c>
      <c r="F39" s="20" t="s">
        <v>45</v>
      </c>
      <c r="G39" s="9" t="s">
        <v>45</v>
      </c>
      <c r="H39" s="17" t="s">
        <v>45</v>
      </c>
      <c r="I39" s="10">
        <v>0</v>
      </c>
      <c r="J39" s="10">
        <v>0</v>
      </c>
    </row>
    <row r="40" spans="1:13" ht="15.75" x14ac:dyDescent="0.3">
      <c r="A40" s="59"/>
      <c r="B40" s="22"/>
      <c r="C40" s="21"/>
      <c r="D40" s="23"/>
      <c r="E40" s="21"/>
      <c r="F40" s="21"/>
      <c r="G40" s="9"/>
      <c r="H40" s="17"/>
      <c r="I40" s="10"/>
      <c r="J40" s="10"/>
    </row>
    <row r="41" spans="1:13" x14ac:dyDescent="0.2">
      <c r="A41" s="14">
        <v>18</v>
      </c>
      <c r="B41" s="22" t="s">
        <v>55</v>
      </c>
      <c r="C41" s="21"/>
      <c r="D41" s="75"/>
      <c r="E41" s="21"/>
      <c r="F41" s="21"/>
      <c r="G41" s="9"/>
      <c r="H41" s="17"/>
      <c r="I41" s="42"/>
      <c r="J41" s="42"/>
      <c r="K41" s="28"/>
    </row>
    <row r="42" spans="1:13" x14ac:dyDescent="0.2">
      <c r="A42" s="14"/>
      <c r="B42" s="22"/>
      <c r="C42" s="21"/>
      <c r="D42" s="75"/>
      <c r="E42" s="21"/>
      <c r="F42" s="21"/>
      <c r="G42" s="9"/>
      <c r="H42" s="17"/>
      <c r="I42" s="42"/>
      <c r="J42" s="42"/>
    </row>
    <row r="43" spans="1:13" ht="16.5" x14ac:dyDescent="0.3">
      <c r="A43" s="24"/>
      <c r="B43" s="25" t="s">
        <v>43</v>
      </c>
      <c r="C43" s="26">
        <f>SUM(C7:C40)</f>
        <v>38</v>
      </c>
      <c r="D43" s="26">
        <f>SUM(D7:D39)</f>
        <v>633</v>
      </c>
      <c r="E43" s="26">
        <f>SUM(E7:E40)</f>
        <v>0</v>
      </c>
      <c r="F43" s="26">
        <f>SUM(F7:F40)</f>
        <v>0</v>
      </c>
      <c r="G43" s="26">
        <f>SUM(G6:G40)</f>
        <v>614</v>
      </c>
      <c r="H43" s="26">
        <f>SUM(H6:H40)</f>
        <v>10443</v>
      </c>
      <c r="I43" s="26">
        <f>SUM(I6:I40)</f>
        <v>652</v>
      </c>
      <c r="J43" s="27">
        <f>SUM(J6:J40)</f>
        <v>11076</v>
      </c>
    </row>
    <row r="44" spans="1:13" x14ac:dyDescent="0.2">
      <c r="A44" s="29"/>
      <c r="B44" s="30"/>
      <c r="D44" s="31"/>
      <c r="E44" s="32"/>
      <c r="F44" s="32"/>
      <c r="G44" s="32"/>
      <c r="H44" s="32"/>
      <c r="I44" s="33"/>
      <c r="J44" s="34"/>
    </row>
    <row r="45" spans="1:13" x14ac:dyDescent="0.2">
      <c r="A45" s="29"/>
      <c r="B45" s="30"/>
      <c r="C45" s="35"/>
      <c r="D45" s="35"/>
      <c r="E45" s="30"/>
      <c r="F45" s="30"/>
      <c r="G45" s="30"/>
      <c r="H45" s="30"/>
      <c r="I45" s="36"/>
      <c r="J45" s="37"/>
    </row>
    <row r="46" spans="1:13" ht="15.75" x14ac:dyDescent="0.3">
      <c r="A46" s="29"/>
      <c r="B46" s="30"/>
      <c r="C46" s="30"/>
      <c r="D46" s="30"/>
      <c r="E46" s="87" t="s">
        <v>31</v>
      </c>
      <c r="F46" s="87"/>
      <c r="G46" s="87"/>
      <c r="H46" s="87"/>
      <c r="I46" s="93">
        <f>SUM(I43:J43)</f>
        <v>11728</v>
      </c>
      <c r="J46" s="94"/>
    </row>
    <row r="47" spans="1:13" ht="9" customHeight="1" x14ac:dyDescent="0.2">
      <c r="A47" s="38"/>
      <c r="B47" s="39"/>
      <c r="C47" s="39"/>
      <c r="D47" s="39"/>
      <c r="E47" s="39"/>
      <c r="F47" s="39"/>
      <c r="G47" s="39"/>
      <c r="H47" s="39"/>
      <c r="I47" s="90"/>
      <c r="J47" s="91"/>
    </row>
    <row r="48" spans="1:13" x14ac:dyDescent="0.2">
      <c r="A48" s="40"/>
    </row>
    <row r="49" spans="1:15" x14ac:dyDescent="0.2">
      <c r="A49" s="40"/>
      <c r="B49" s="18"/>
    </row>
    <row r="50" spans="1:15" x14ac:dyDescent="0.2">
      <c r="A50" s="40"/>
      <c r="B50" s="18"/>
      <c r="G50" s="79"/>
      <c r="H50" s="79"/>
      <c r="I50" s="79"/>
      <c r="J50" s="79"/>
    </row>
    <row r="51" spans="1:15" x14ac:dyDescent="0.2">
      <c r="A51" s="40"/>
      <c r="G51" s="79"/>
      <c r="H51" s="79"/>
      <c r="I51" s="79"/>
      <c r="J51" s="79"/>
    </row>
    <row r="52" spans="1:15" ht="6.75" customHeight="1" x14ac:dyDescent="0.2">
      <c r="A52" s="40"/>
      <c r="G52" s="57"/>
    </row>
    <row r="53" spans="1:15" x14ac:dyDescent="0.2">
      <c r="A53" s="40"/>
      <c r="G53" s="57"/>
      <c r="K53" s="63"/>
      <c r="L53" s="63"/>
      <c r="M53" s="63"/>
      <c r="N53" s="63"/>
      <c r="O53" s="63"/>
    </row>
    <row r="54" spans="1:15" x14ac:dyDescent="0.2">
      <c r="A54" s="40"/>
      <c r="G54" s="57"/>
    </row>
    <row r="55" spans="1:15" ht="15" x14ac:dyDescent="0.25">
      <c r="A55" s="40"/>
      <c r="G55" s="95"/>
      <c r="H55" s="95"/>
      <c r="I55" s="95"/>
      <c r="J55" s="95"/>
      <c r="K55" s="64"/>
      <c r="L55" s="64"/>
      <c r="M55" s="64"/>
      <c r="N55" s="64"/>
      <c r="O55" s="64"/>
    </row>
    <row r="56" spans="1:15" x14ac:dyDescent="0.2">
      <c r="A56" s="40"/>
      <c r="G56" s="79"/>
      <c r="H56" s="79"/>
      <c r="I56" s="79"/>
      <c r="J56" s="79"/>
    </row>
    <row r="57" spans="1:15" ht="15" x14ac:dyDescent="0.25">
      <c r="A57" s="40"/>
      <c r="G57" s="92"/>
      <c r="H57" s="92"/>
      <c r="I57" s="92"/>
      <c r="J57" s="92"/>
    </row>
    <row r="58" spans="1:15" x14ac:dyDescent="0.2">
      <c r="A58" s="40"/>
    </row>
  </sheetData>
  <mergeCells count="16">
    <mergeCell ref="G57:J57"/>
    <mergeCell ref="E46:H46"/>
    <mergeCell ref="I46:J46"/>
    <mergeCell ref="A1:J1"/>
    <mergeCell ref="A2:J2"/>
    <mergeCell ref="A4:A5"/>
    <mergeCell ref="B4:B5"/>
    <mergeCell ref="C4:D4"/>
    <mergeCell ref="E4:F4"/>
    <mergeCell ref="G4:H4"/>
    <mergeCell ref="I4:J4"/>
    <mergeCell ref="I47:J47"/>
    <mergeCell ref="G50:J50"/>
    <mergeCell ref="G51:J51"/>
    <mergeCell ref="G55:J55"/>
    <mergeCell ref="G56:J56"/>
  </mergeCells>
  <pageMargins left="0.51181102362204722" right="0.31496062992125984" top="0.74803149606299213" bottom="0.74803149606299213" header="0.31496062992125984" footer="0.31496062992125984"/>
  <pageSetup paperSize="5" scale="89" orientation="portrait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opLeftCell="A16" workbookViewId="0">
      <selection activeCell="A18" sqref="A1:XFD1048576"/>
    </sheetView>
  </sheetViews>
  <sheetFormatPr defaultColWidth="9.125" defaultRowHeight="14.25" x14ac:dyDescent="0.2"/>
  <cols>
    <col min="1" max="1" width="4.25" style="1" customWidth="1"/>
    <col min="2" max="2" width="25.125" style="1" customWidth="1"/>
    <col min="3" max="3" width="10.25" style="1" customWidth="1"/>
    <col min="4" max="4" width="9.75" style="1" customWidth="1"/>
    <col min="5" max="5" width="9.875" style="1" customWidth="1"/>
    <col min="6" max="7" width="9.625" style="1" customWidth="1"/>
    <col min="8" max="8" width="9.25" style="1" customWidth="1"/>
    <col min="9" max="9" width="10.25" style="1" customWidth="1"/>
    <col min="10" max="10" width="12.625" style="1" customWidth="1"/>
    <col min="11" max="11" width="13.625" style="1" customWidth="1"/>
    <col min="12" max="16384" width="9.125" style="1"/>
  </cols>
  <sheetData>
    <row r="1" spans="1:12" ht="15" x14ac:dyDescent="0.2">
      <c r="A1" s="82" t="s">
        <v>46</v>
      </c>
      <c r="B1" s="82"/>
      <c r="C1" s="82"/>
      <c r="D1" s="82"/>
      <c r="E1" s="82"/>
      <c r="F1" s="82"/>
      <c r="G1" s="82"/>
      <c r="H1" s="82"/>
      <c r="I1" s="82"/>
      <c r="J1" s="82"/>
    </row>
    <row r="2" spans="1:12" ht="15" x14ac:dyDescent="0.2">
      <c r="A2" s="82" t="s">
        <v>48</v>
      </c>
      <c r="B2" s="82"/>
      <c r="C2" s="82"/>
      <c r="D2" s="82"/>
      <c r="E2" s="82"/>
      <c r="F2" s="82"/>
      <c r="G2" s="82"/>
      <c r="H2" s="82"/>
      <c r="I2" s="82"/>
      <c r="J2" s="82"/>
    </row>
    <row r="4" spans="1:12" ht="16.5" x14ac:dyDescent="0.3">
      <c r="A4" s="84" t="s">
        <v>0</v>
      </c>
      <c r="B4" s="84" t="s">
        <v>1</v>
      </c>
      <c r="C4" s="83" t="s">
        <v>49</v>
      </c>
      <c r="D4" s="83"/>
      <c r="E4" s="83" t="s">
        <v>50</v>
      </c>
      <c r="F4" s="83"/>
      <c r="G4" s="83" t="s">
        <v>39</v>
      </c>
      <c r="H4" s="83"/>
      <c r="I4" s="83" t="s">
        <v>5</v>
      </c>
      <c r="J4" s="83"/>
    </row>
    <row r="5" spans="1:12" ht="16.5" x14ac:dyDescent="0.3">
      <c r="A5" s="85"/>
      <c r="B5" s="85"/>
      <c r="C5" s="41" t="s">
        <v>6</v>
      </c>
      <c r="D5" s="41" t="s">
        <v>7</v>
      </c>
      <c r="E5" s="41" t="s">
        <v>6</v>
      </c>
      <c r="F5" s="41" t="s">
        <v>7</v>
      </c>
      <c r="G5" s="41" t="s">
        <v>6</v>
      </c>
      <c r="H5" s="41" t="s">
        <v>7</v>
      </c>
      <c r="I5" s="41" t="s">
        <v>6</v>
      </c>
      <c r="J5" s="41" t="s">
        <v>7</v>
      </c>
    </row>
    <row r="6" spans="1:12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2" ht="15.75" x14ac:dyDescent="0.3">
      <c r="A7" s="3" t="s">
        <v>8</v>
      </c>
      <c r="B7" s="4" t="s">
        <v>10</v>
      </c>
      <c r="C7" s="5">
        <f>[20]TIRTAGANGGA!$H$44</f>
        <v>245</v>
      </c>
      <c r="D7" s="6">
        <f>[21]TIRTAGANGGA!$H$44</f>
        <v>2817</v>
      </c>
      <c r="E7" s="7">
        <f>[22]TIRTAGANGGA!$H$43</f>
        <v>217</v>
      </c>
      <c r="F7" s="9">
        <f>[23]TIRTAGANGGA!$H$43</f>
        <v>2819</v>
      </c>
      <c r="G7" s="9">
        <v>179</v>
      </c>
      <c r="H7" s="9">
        <v>3332</v>
      </c>
      <c r="I7" s="10">
        <f>C7+E7+G7</f>
        <v>641</v>
      </c>
      <c r="J7" s="10">
        <f>D7+F7+H7</f>
        <v>8968</v>
      </c>
    </row>
    <row r="8" spans="1:12" ht="15.75" x14ac:dyDescent="0.3">
      <c r="A8" s="3"/>
      <c r="B8" s="11"/>
      <c r="C8" s="9"/>
      <c r="D8" s="9"/>
      <c r="E8" s="9"/>
      <c r="F8" s="9"/>
      <c r="G8" s="9"/>
      <c r="H8" s="9"/>
      <c r="I8" s="10"/>
      <c r="J8" s="10"/>
    </row>
    <row r="9" spans="1:12" ht="15.75" x14ac:dyDescent="0.3">
      <c r="A9" s="3" t="s">
        <v>9</v>
      </c>
      <c r="B9" s="11" t="s">
        <v>12</v>
      </c>
      <c r="C9" s="9" t="s">
        <v>45</v>
      </c>
      <c r="D9" s="9">
        <f>[21]JEMELUK!$H$44</f>
        <v>16</v>
      </c>
      <c r="E9" s="7">
        <f>[22]JEMELUK!$H$43</f>
        <v>60</v>
      </c>
      <c r="F9" s="7">
        <f>[23]JEMELUK!$H$43</f>
        <v>24</v>
      </c>
      <c r="G9" s="7">
        <v>0</v>
      </c>
      <c r="H9" s="7">
        <v>0</v>
      </c>
      <c r="I9" s="10">
        <f>E9</f>
        <v>60</v>
      </c>
      <c r="J9" s="10">
        <f>D9+F9</f>
        <v>40</v>
      </c>
    </row>
    <row r="10" spans="1:12" ht="15.75" x14ac:dyDescent="0.3">
      <c r="A10" s="3"/>
      <c r="B10" s="11"/>
      <c r="C10" s="9"/>
      <c r="D10" s="9"/>
      <c r="E10" s="9"/>
      <c r="F10" s="9"/>
      <c r="G10" s="9"/>
      <c r="H10" s="9"/>
      <c r="I10" s="10"/>
      <c r="J10" s="10"/>
    </row>
    <row r="11" spans="1:12" ht="15.75" x14ac:dyDescent="0.3">
      <c r="A11" s="3" t="s">
        <v>11</v>
      </c>
      <c r="B11" s="11" t="s">
        <v>14</v>
      </c>
      <c r="C11" s="9">
        <f>[20]BESAKIH!$H$44</f>
        <v>38</v>
      </c>
      <c r="D11" s="9">
        <f>[21]BESAKIH!$H$44</f>
        <v>594</v>
      </c>
      <c r="E11" s="9">
        <f>[22]BESAKIH!$H$43</f>
        <v>937</v>
      </c>
      <c r="F11" s="9">
        <f>[23]BESAKIH!$H$43</f>
        <v>541</v>
      </c>
      <c r="G11" s="9">
        <v>57</v>
      </c>
      <c r="H11" s="9">
        <v>1283</v>
      </c>
      <c r="I11" s="10">
        <f>C11+E11+G11</f>
        <v>1032</v>
      </c>
      <c r="J11" s="10">
        <f>D11+F11+H11</f>
        <v>2418</v>
      </c>
    </row>
    <row r="12" spans="1:12" ht="15.75" x14ac:dyDescent="0.3">
      <c r="A12" s="3"/>
      <c r="B12" s="11"/>
      <c r="C12" s="9"/>
      <c r="D12" s="9"/>
      <c r="E12" s="9"/>
      <c r="F12" s="12"/>
      <c r="G12" s="9"/>
      <c r="H12" s="9"/>
      <c r="I12" s="10"/>
      <c r="J12" s="10"/>
    </row>
    <row r="13" spans="1:12" ht="15.75" x14ac:dyDescent="0.3">
      <c r="A13" s="3" t="s">
        <v>13</v>
      </c>
      <c r="B13" s="11" t="s">
        <v>16</v>
      </c>
      <c r="C13" s="9" t="s">
        <v>45</v>
      </c>
      <c r="D13" s="9">
        <f>'[21]TELAGA WAJA'!$H$44</f>
        <v>88</v>
      </c>
      <c r="E13" s="9" t="s">
        <v>45</v>
      </c>
      <c r="F13" s="7">
        <f>'[23]TELAGA WAJA'!$H$43</f>
        <v>47</v>
      </c>
      <c r="G13" s="9">
        <v>0</v>
      </c>
      <c r="H13" s="9">
        <v>0</v>
      </c>
      <c r="I13" s="10">
        <v>0</v>
      </c>
      <c r="J13" s="10">
        <f>D13+F13</f>
        <v>135</v>
      </c>
      <c r="L13" s="1" t="s">
        <v>42</v>
      </c>
    </row>
    <row r="14" spans="1:12" ht="15.75" x14ac:dyDescent="0.3">
      <c r="A14" s="3"/>
      <c r="B14" s="11"/>
      <c r="C14" s="9"/>
      <c r="D14" s="9"/>
      <c r="E14" s="9"/>
      <c r="F14" s="9"/>
      <c r="G14" s="9"/>
      <c r="H14" s="9"/>
      <c r="I14" s="10"/>
      <c r="J14" s="10"/>
    </row>
    <row r="15" spans="1:12" ht="15.75" x14ac:dyDescent="0.3">
      <c r="A15" s="3" t="s">
        <v>15</v>
      </c>
      <c r="B15" s="11" t="s">
        <v>18</v>
      </c>
      <c r="C15" s="7">
        <v>0</v>
      </c>
      <c r="D15" s="9">
        <f>'[21]YEH MALET'!$H$44</f>
        <v>913</v>
      </c>
      <c r="E15" s="7">
        <v>0</v>
      </c>
      <c r="F15" s="9">
        <f>'[23]YEH MALET'!$H$43</f>
        <v>3363</v>
      </c>
      <c r="G15" s="7">
        <v>0</v>
      </c>
      <c r="H15" s="7">
        <v>1325</v>
      </c>
      <c r="I15" s="10">
        <f>C15</f>
        <v>0</v>
      </c>
      <c r="J15" s="10">
        <f>D15+F15+H15</f>
        <v>5601</v>
      </c>
    </row>
    <row r="16" spans="1:12" ht="15.75" x14ac:dyDescent="0.3">
      <c r="A16" s="3"/>
      <c r="B16" s="11"/>
      <c r="C16" s="9"/>
      <c r="D16" s="9"/>
      <c r="E16" s="9"/>
      <c r="F16" s="9"/>
      <c r="G16" s="9"/>
      <c r="H16" s="9"/>
      <c r="I16" s="10"/>
      <c r="J16" s="10"/>
    </row>
    <row r="17" spans="1:10" ht="15.75" x14ac:dyDescent="0.3">
      <c r="A17" s="3" t="s">
        <v>17</v>
      </c>
      <c r="B17" s="11" t="s">
        <v>20</v>
      </c>
      <c r="C17" s="5">
        <f>[20]TENGANAN!$H$44</f>
        <v>17</v>
      </c>
      <c r="D17" s="5">
        <f>[21]TENGANAN!$H$44</f>
        <v>245</v>
      </c>
      <c r="E17" s="7">
        <f>[22]TENGANAN!$H$43</f>
        <v>25</v>
      </c>
      <c r="F17" s="9">
        <f>[23]TENGANAN!$H$43</f>
        <v>513</v>
      </c>
      <c r="G17" s="7">
        <v>13</v>
      </c>
      <c r="H17" s="7">
        <v>247</v>
      </c>
      <c r="I17" s="10">
        <f>C17+E17+G17</f>
        <v>55</v>
      </c>
      <c r="J17" s="10">
        <f>D17+F17+H17</f>
        <v>1005</v>
      </c>
    </row>
    <row r="18" spans="1:10" ht="15.75" x14ac:dyDescent="0.3">
      <c r="A18" s="3"/>
      <c r="B18" s="11"/>
      <c r="C18" s="9"/>
      <c r="D18" s="9"/>
      <c r="E18" s="9"/>
      <c r="F18" s="9"/>
      <c r="G18" s="9"/>
      <c r="H18" s="9"/>
      <c r="I18" s="10"/>
      <c r="J18" s="10"/>
    </row>
    <row r="19" spans="1:10" ht="15.75" x14ac:dyDescent="0.3">
      <c r="A19" s="3" t="s">
        <v>19</v>
      </c>
      <c r="B19" s="11" t="s">
        <v>22</v>
      </c>
      <c r="C19" s="9">
        <f>[20]CANDIDASA!$H$44</f>
        <v>85</v>
      </c>
      <c r="D19" s="9" t="s">
        <v>45</v>
      </c>
      <c r="E19" s="7">
        <f>[22]CANDIDASA!$H$43</f>
        <v>91</v>
      </c>
      <c r="F19" s="9" t="s">
        <v>45</v>
      </c>
      <c r="G19" s="7">
        <v>0</v>
      </c>
      <c r="H19" s="7">
        <v>0</v>
      </c>
      <c r="I19" s="10">
        <f>C19+E19</f>
        <v>176</v>
      </c>
      <c r="J19" s="10">
        <v>0</v>
      </c>
    </row>
    <row r="20" spans="1:10" ht="15.75" x14ac:dyDescent="0.3">
      <c r="A20" s="3"/>
      <c r="B20" s="11"/>
      <c r="C20" s="9"/>
      <c r="D20" s="9"/>
      <c r="E20" s="9"/>
      <c r="F20" s="9"/>
      <c r="G20" s="9"/>
      <c r="H20" s="9"/>
      <c r="I20" s="10"/>
      <c r="J20" s="10"/>
    </row>
    <row r="21" spans="1:10" x14ac:dyDescent="0.2">
      <c r="A21" s="3" t="s">
        <v>21</v>
      </c>
      <c r="B21" s="4" t="s">
        <v>54</v>
      </c>
      <c r="C21" s="7" t="s">
        <v>45</v>
      </c>
      <c r="D21" s="7" t="s">
        <v>45</v>
      </c>
      <c r="E21" s="7" t="s">
        <v>45</v>
      </c>
      <c r="F21" s="7" t="s">
        <v>45</v>
      </c>
      <c r="G21" s="7" t="s">
        <v>45</v>
      </c>
      <c r="H21" s="7" t="s">
        <v>45</v>
      </c>
      <c r="I21" s="42">
        <v>0</v>
      </c>
      <c r="J21" s="42">
        <v>0</v>
      </c>
    </row>
    <row r="22" spans="1:10" ht="15.75" x14ac:dyDescent="0.3">
      <c r="A22" s="3"/>
      <c r="B22" s="11"/>
      <c r="C22" s="9"/>
      <c r="D22" s="9"/>
      <c r="E22" s="9"/>
      <c r="F22" s="9"/>
      <c r="G22" s="9"/>
      <c r="H22" s="9"/>
      <c r="I22" s="10"/>
      <c r="J22" s="10"/>
    </row>
    <row r="23" spans="1:10" ht="15.75" x14ac:dyDescent="0.3">
      <c r="A23" s="3" t="s">
        <v>32</v>
      </c>
      <c r="B23" s="11" t="s">
        <v>24</v>
      </c>
      <c r="C23" s="9">
        <f>[20]PADANGBAI!$H$44</f>
        <v>26</v>
      </c>
      <c r="D23" s="9">
        <f>[21]PADANGBAI!$H$44</f>
        <v>15</v>
      </c>
      <c r="E23" s="9" t="s">
        <v>45</v>
      </c>
      <c r="F23" s="7">
        <f>[23]PADANGBAI!$H$43</f>
        <v>36</v>
      </c>
      <c r="G23" s="9">
        <v>0</v>
      </c>
      <c r="H23" s="9">
        <v>0</v>
      </c>
      <c r="I23" s="10">
        <f>C23</f>
        <v>26</v>
      </c>
      <c r="J23" s="10">
        <f>D23+F23</f>
        <v>51</v>
      </c>
    </row>
    <row r="24" spans="1:10" ht="15.75" x14ac:dyDescent="0.3">
      <c r="A24" s="3"/>
      <c r="B24" s="11"/>
      <c r="C24" s="9"/>
      <c r="D24" s="9"/>
      <c r="E24" s="9"/>
      <c r="F24" s="9"/>
      <c r="G24" s="9"/>
      <c r="H24" s="9"/>
      <c r="I24" s="10"/>
      <c r="J24" s="10"/>
    </row>
    <row r="25" spans="1:10" ht="15.75" x14ac:dyDescent="0.3">
      <c r="A25" s="3" t="s">
        <v>23</v>
      </c>
      <c r="B25" s="4" t="s">
        <v>44</v>
      </c>
      <c r="C25" s="5">
        <f>'[20]BUKIT SURGA'!$H$44</f>
        <v>52</v>
      </c>
      <c r="D25" s="7">
        <f>'[21]BUKIT SURGA'!$H$44</f>
        <v>3293</v>
      </c>
      <c r="E25" s="9">
        <f>'[22]BUKIT SURGA'!$H$43</f>
        <v>18</v>
      </c>
      <c r="F25" s="9">
        <f>'[23]BUKIT SURGA'!$H$43</f>
        <v>3425</v>
      </c>
      <c r="G25" s="9">
        <v>46</v>
      </c>
      <c r="H25" s="9">
        <v>6194</v>
      </c>
      <c r="I25" s="10">
        <f>C25+E25+G25</f>
        <v>116</v>
      </c>
      <c r="J25" s="10">
        <f>D25+F25+H25</f>
        <v>12912</v>
      </c>
    </row>
    <row r="26" spans="1:10" ht="15.75" x14ac:dyDescent="0.3">
      <c r="A26" s="3"/>
      <c r="B26" s="11"/>
      <c r="C26" s="9"/>
      <c r="D26" s="9"/>
      <c r="E26" s="9"/>
      <c r="F26" s="9"/>
      <c r="G26" s="9"/>
      <c r="H26" s="9"/>
      <c r="I26" s="10"/>
      <c r="J26" s="10"/>
    </row>
    <row r="27" spans="1:10" ht="15.75" x14ac:dyDescent="0.3">
      <c r="A27" s="3" t="s">
        <v>25</v>
      </c>
      <c r="B27" s="11" t="s">
        <v>41</v>
      </c>
      <c r="C27" s="9">
        <f>[20]TULAMBEN!$H$44</f>
        <v>110</v>
      </c>
      <c r="D27" s="9">
        <f>[21]TULAMBEN!$H$44</f>
        <v>157</v>
      </c>
      <c r="E27" s="7">
        <f>[22]TULAMBEN!$H$43</f>
        <v>70</v>
      </c>
      <c r="F27" s="7">
        <f>[23]TULAMBEN!$H$43</f>
        <v>94</v>
      </c>
      <c r="G27" s="9">
        <v>0</v>
      </c>
      <c r="H27" s="9">
        <v>0</v>
      </c>
      <c r="I27" s="10">
        <f>C27+E27</f>
        <v>180</v>
      </c>
      <c r="J27" s="10">
        <f>D27+F27</f>
        <v>251</v>
      </c>
    </row>
    <row r="28" spans="1:10" ht="15.75" x14ac:dyDescent="0.3">
      <c r="A28" s="3"/>
      <c r="B28" s="11"/>
      <c r="C28" s="9"/>
      <c r="D28" s="9"/>
      <c r="E28" s="9"/>
      <c r="F28" s="9"/>
      <c r="G28" s="9"/>
      <c r="H28" s="9"/>
      <c r="I28" s="10"/>
      <c r="J28" s="10"/>
    </row>
    <row r="29" spans="1:10" ht="15.75" x14ac:dyDescent="0.3">
      <c r="A29" s="3" t="s">
        <v>26</v>
      </c>
      <c r="B29" s="11" t="s">
        <v>28</v>
      </c>
      <c r="C29" s="7">
        <f>'[20]PURI AGUNG'!$H$44</f>
        <v>26</v>
      </c>
      <c r="D29" s="7">
        <f>'[21]PURI AGUNG'!$H$44</f>
        <v>101</v>
      </c>
      <c r="E29" s="9" t="s">
        <v>45</v>
      </c>
      <c r="F29" s="7">
        <f>'[23]PURI AGUNG'!$H$43</f>
        <v>28</v>
      </c>
      <c r="G29" s="9">
        <v>6</v>
      </c>
      <c r="H29" s="9">
        <v>31</v>
      </c>
      <c r="I29" s="10">
        <f>C29+G29</f>
        <v>32</v>
      </c>
      <c r="J29" s="10">
        <f>D29+F29+H29</f>
        <v>160</v>
      </c>
    </row>
    <row r="30" spans="1:10" ht="15.75" x14ac:dyDescent="0.3">
      <c r="A30" s="3"/>
      <c r="B30" s="11"/>
      <c r="C30" s="9"/>
      <c r="D30" s="9"/>
      <c r="E30" s="9"/>
      <c r="F30" s="9"/>
      <c r="G30" s="9"/>
      <c r="H30" s="9"/>
      <c r="I30" s="10"/>
      <c r="J30" s="10"/>
    </row>
    <row r="31" spans="1:10" ht="15.75" x14ac:dyDescent="0.3">
      <c r="A31" s="3" t="s">
        <v>27</v>
      </c>
      <c r="B31" s="11" t="s">
        <v>29</v>
      </c>
      <c r="C31" s="9">
        <f>'[20]TAMAN UJUNG'!$H$44</f>
        <v>141</v>
      </c>
      <c r="D31" s="9">
        <f>'[21]TAMAN UJUNG'!$H$44</f>
        <v>5190</v>
      </c>
      <c r="E31" s="8">
        <f>'[22]TAMAN UJUNG'!$H$43</f>
        <v>142</v>
      </c>
      <c r="F31" s="9">
        <f>'[23]TAMAN UJUNG'!$H$43</f>
        <v>10596</v>
      </c>
      <c r="G31" s="9">
        <v>164</v>
      </c>
      <c r="H31" s="9">
        <v>7141</v>
      </c>
      <c r="I31" s="10">
        <f>C31+E31+G31</f>
        <v>447</v>
      </c>
      <c r="J31" s="10">
        <f>D31+F31+H31</f>
        <v>22927</v>
      </c>
    </row>
    <row r="32" spans="1:10" ht="15.75" x14ac:dyDescent="0.3">
      <c r="A32" s="3"/>
      <c r="B32" s="11"/>
      <c r="C32" s="9"/>
      <c r="D32" s="9"/>
      <c r="E32" s="9"/>
      <c r="F32" s="9"/>
      <c r="G32" s="9"/>
      <c r="H32" s="9"/>
      <c r="I32" s="10"/>
      <c r="J32" s="10"/>
    </row>
    <row r="33" spans="1:13" ht="15.75" x14ac:dyDescent="0.3">
      <c r="A33" s="3">
        <v>14</v>
      </c>
      <c r="B33" s="11" t="s">
        <v>40</v>
      </c>
      <c r="C33" s="7">
        <v>0</v>
      </c>
      <c r="D33" s="9">
        <f>[21]EDELWEIS!$H$44</f>
        <v>2738</v>
      </c>
      <c r="E33" s="7">
        <v>0</v>
      </c>
      <c r="F33" s="9">
        <f>[23]EDELWEIS!$H$43</f>
        <v>1880</v>
      </c>
      <c r="G33" s="13">
        <v>0</v>
      </c>
      <c r="H33" s="14">
        <v>1831</v>
      </c>
      <c r="I33" s="10">
        <v>0</v>
      </c>
      <c r="J33" s="10">
        <f>D33+F33+H33</f>
        <v>6449</v>
      </c>
    </row>
    <row r="34" spans="1:13" ht="15.75" x14ac:dyDescent="0.3">
      <c r="A34" s="54"/>
      <c r="B34" s="16"/>
      <c r="C34" s="8"/>
      <c r="D34" s="8"/>
      <c r="E34" s="14"/>
      <c r="F34" s="14"/>
      <c r="G34" s="9"/>
      <c r="H34" s="17"/>
      <c r="I34" s="10"/>
      <c r="J34" s="10"/>
      <c r="L34" s="18"/>
      <c r="M34" s="18"/>
    </row>
    <row r="35" spans="1:13" ht="15.75" x14ac:dyDescent="0.3">
      <c r="A35" s="54">
        <v>15</v>
      </c>
      <c r="B35" s="19" t="s">
        <v>51</v>
      </c>
      <c r="C35" s="68">
        <f>[20]LEMPUYANG!$H$44</f>
        <v>131</v>
      </c>
      <c r="D35" s="20">
        <f>[21]LEMPUYANG!$H$44</f>
        <v>3627</v>
      </c>
      <c r="E35" s="20">
        <v>143</v>
      </c>
      <c r="F35" s="20">
        <v>3302</v>
      </c>
      <c r="G35" s="9">
        <v>217</v>
      </c>
      <c r="H35" s="17">
        <v>6643</v>
      </c>
      <c r="I35" s="10">
        <f>C35+E35+G35</f>
        <v>491</v>
      </c>
      <c r="J35" s="10">
        <f>D35+F35+H35</f>
        <v>13572</v>
      </c>
    </row>
    <row r="36" spans="1:13" ht="15.75" x14ac:dyDescent="0.3">
      <c r="A36" s="54"/>
      <c r="B36" s="19"/>
      <c r="C36" s="60"/>
      <c r="D36" s="21"/>
      <c r="E36" s="21"/>
      <c r="F36" s="21"/>
      <c r="G36" s="9"/>
      <c r="H36" s="17"/>
      <c r="I36" s="10"/>
      <c r="J36" s="10"/>
    </row>
    <row r="37" spans="1:13" ht="15.75" x14ac:dyDescent="0.3">
      <c r="A37" s="59">
        <v>16</v>
      </c>
      <c r="B37" s="22" t="s">
        <v>30</v>
      </c>
      <c r="C37" s="68">
        <f>'[20]BUKIT ASAH'!$H$44</f>
        <v>507</v>
      </c>
      <c r="D37" s="20">
        <f>'[21]BUKIT ASAH'!$H$44</f>
        <v>2592</v>
      </c>
      <c r="E37" s="21">
        <f>'[22]BUKIT ASAH'!$H$43</f>
        <v>426</v>
      </c>
      <c r="F37" s="21">
        <f>'[23]BUKIT ASAH'!$H$43</f>
        <v>5354</v>
      </c>
      <c r="G37" s="9">
        <v>462</v>
      </c>
      <c r="H37" s="17">
        <v>3410</v>
      </c>
      <c r="I37" s="10">
        <f>C37+E37+G37</f>
        <v>1395</v>
      </c>
      <c r="J37" s="10">
        <f>D37+F37+H37</f>
        <v>11356</v>
      </c>
    </row>
    <row r="38" spans="1:13" ht="15.75" x14ac:dyDescent="0.3">
      <c r="A38" s="59"/>
      <c r="B38" s="22"/>
      <c r="C38" s="20"/>
      <c r="D38" s="20"/>
      <c r="E38" s="21"/>
      <c r="F38" s="21"/>
      <c r="G38" s="9"/>
      <c r="H38" s="17"/>
      <c r="I38" s="10"/>
      <c r="J38" s="10"/>
    </row>
    <row r="39" spans="1:13" ht="15.75" x14ac:dyDescent="0.3">
      <c r="A39" s="59">
        <v>17</v>
      </c>
      <c r="B39" s="22" t="s">
        <v>47</v>
      </c>
      <c r="C39" s="67">
        <v>0</v>
      </c>
      <c r="D39" s="6">
        <f>'[21]BUKIT CEMARA'!$H$44</f>
        <v>75</v>
      </c>
      <c r="E39" s="21">
        <v>0</v>
      </c>
      <c r="F39" s="21">
        <v>0</v>
      </c>
      <c r="G39" s="9">
        <v>0</v>
      </c>
      <c r="H39" s="17">
        <v>0</v>
      </c>
      <c r="I39" s="10">
        <v>0</v>
      </c>
      <c r="J39" s="10">
        <f>D39</f>
        <v>75</v>
      </c>
    </row>
    <row r="40" spans="1:13" ht="15.75" x14ac:dyDescent="0.3">
      <c r="A40" s="59"/>
      <c r="B40" s="22"/>
      <c r="C40" s="21"/>
      <c r="D40" s="23"/>
      <c r="E40" s="21"/>
      <c r="F40" s="21"/>
      <c r="G40" s="9"/>
      <c r="H40" s="17"/>
      <c r="I40" s="10"/>
      <c r="J40" s="10"/>
    </row>
    <row r="41" spans="1:13" x14ac:dyDescent="0.2">
      <c r="A41" s="14">
        <v>18</v>
      </c>
      <c r="B41" s="22" t="s">
        <v>55</v>
      </c>
      <c r="C41" s="21"/>
      <c r="D41" s="75"/>
      <c r="E41" s="21"/>
      <c r="F41" s="21"/>
      <c r="G41" s="9"/>
      <c r="H41" s="17"/>
      <c r="I41" s="42"/>
      <c r="J41" s="42"/>
      <c r="K41" s="28"/>
    </row>
    <row r="42" spans="1:13" x14ac:dyDescent="0.2">
      <c r="A42" s="14"/>
      <c r="B42" s="22"/>
      <c r="C42" s="21"/>
      <c r="D42" s="75"/>
      <c r="E42" s="21"/>
      <c r="F42" s="21"/>
      <c r="G42" s="9"/>
      <c r="H42" s="17"/>
      <c r="I42" s="42"/>
      <c r="J42" s="42"/>
    </row>
    <row r="43" spans="1:13" ht="16.5" x14ac:dyDescent="0.3">
      <c r="A43" s="24"/>
      <c r="B43" s="25" t="s">
        <v>43</v>
      </c>
      <c r="C43" s="26">
        <f>SUM(C7:C40)</f>
        <v>1378</v>
      </c>
      <c r="D43" s="26">
        <f>SUM(D7:D39)</f>
        <v>22461</v>
      </c>
      <c r="E43" s="26">
        <f>SUM(E7:E40)</f>
        <v>2129</v>
      </c>
      <c r="F43" s="26">
        <f>SUM(F7:F40)</f>
        <v>32022</v>
      </c>
      <c r="G43" s="26">
        <f>SUM(G6:G40)</f>
        <v>1144</v>
      </c>
      <c r="H43" s="26">
        <f>SUM(H6:H40)</f>
        <v>31437</v>
      </c>
      <c r="I43" s="26">
        <f>SUM(I6:I40)</f>
        <v>4651</v>
      </c>
      <c r="J43" s="27">
        <f>SUM(J6:J40)</f>
        <v>85920</v>
      </c>
    </row>
    <row r="44" spans="1:13" x14ac:dyDescent="0.2">
      <c r="A44" s="29"/>
      <c r="B44" s="30"/>
      <c r="D44" s="31"/>
      <c r="E44" s="32"/>
      <c r="F44" s="32"/>
      <c r="G44" s="32"/>
      <c r="H44" s="32"/>
      <c r="I44" s="33"/>
      <c r="J44" s="34"/>
    </row>
    <row r="45" spans="1:13" x14ac:dyDescent="0.2">
      <c r="A45" s="29"/>
      <c r="B45" s="30"/>
      <c r="C45" s="35"/>
      <c r="D45" s="35"/>
      <c r="E45" s="30"/>
      <c r="F45" s="30"/>
      <c r="G45" s="30"/>
      <c r="H45" s="30"/>
      <c r="I45" s="36"/>
      <c r="J45" s="37"/>
    </row>
    <row r="46" spans="1:13" ht="15.75" x14ac:dyDescent="0.3">
      <c r="A46" s="29"/>
      <c r="B46" s="30"/>
      <c r="C46" s="30"/>
      <c r="D46" s="30"/>
      <c r="E46" s="87" t="s">
        <v>31</v>
      </c>
      <c r="F46" s="87"/>
      <c r="G46" s="87"/>
      <c r="H46" s="87"/>
      <c r="I46" s="93">
        <f>SUM(I43:J43)</f>
        <v>90571</v>
      </c>
      <c r="J46" s="94"/>
    </row>
    <row r="47" spans="1:13" ht="4.5" customHeight="1" x14ac:dyDescent="0.2">
      <c r="A47" s="38"/>
      <c r="B47" s="39"/>
      <c r="C47" s="39"/>
      <c r="D47" s="39"/>
      <c r="E47" s="39"/>
      <c r="F47" s="39"/>
      <c r="G47" s="39"/>
      <c r="H47" s="39"/>
      <c r="I47" s="90"/>
      <c r="J47" s="91"/>
    </row>
    <row r="48" spans="1:13" x14ac:dyDescent="0.2">
      <c r="A48" s="40"/>
    </row>
    <row r="49" spans="1:10" x14ac:dyDescent="0.2">
      <c r="A49" s="40"/>
      <c r="B49" s="18"/>
    </row>
    <row r="50" spans="1:10" x14ac:dyDescent="0.2">
      <c r="A50" s="40"/>
      <c r="B50" s="18"/>
      <c r="G50" s="97"/>
      <c r="H50" s="97"/>
      <c r="I50" s="97"/>
      <c r="J50" s="97"/>
    </row>
    <row r="51" spans="1:10" x14ac:dyDescent="0.2">
      <c r="A51" s="40"/>
      <c r="G51" s="97"/>
      <c r="H51" s="97"/>
      <c r="I51" s="97"/>
      <c r="J51" s="97"/>
    </row>
    <row r="52" spans="1:10" ht="3" customHeight="1" x14ac:dyDescent="0.2">
      <c r="A52" s="40"/>
      <c r="G52" s="70"/>
      <c r="H52" s="71"/>
      <c r="I52" s="71"/>
      <c r="J52" s="71"/>
    </row>
    <row r="53" spans="1:10" ht="15" customHeight="1" x14ac:dyDescent="0.2">
      <c r="A53" s="40"/>
      <c r="G53" s="70"/>
      <c r="H53" s="71"/>
      <c r="I53" s="71"/>
      <c r="J53" s="71"/>
    </row>
    <row r="54" spans="1:10" ht="14.25" customHeight="1" x14ac:dyDescent="0.2">
      <c r="A54" s="40"/>
      <c r="G54" s="70"/>
      <c r="H54" s="71"/>
      <c r="I54" s="71"/>
      <c r="J54" s="71"/>
    </row>
    <row r="55" spans="1:10" ht="14.25" customHeight="1" x14ac:dyDescent="0.2">
      <c r="A55" s="40"/>
      <c r="G55" s="95"/>
      <c r="H55" s="95"/>
      <c r="I55" s="95"/>
      <c r="J55" s="95"/>
    </row>
    <row r="56" spans="1:10" x14ac:dyDescent="0.2">
      <c r="A56" s="40"/>
      <c r="G56" s="97"/>
      <c r="H56" s="97"/>
      <c r="I56" s="97"/>
      <c r="J56" s="97"/>
    </row>
    <row r="57" spans="1:10" x14ac:dyDescent="0.2">
      <c r="A57" s="40"/>
      <c r="G57" s="96"/>
      <c r="H57" s="96"/>
      <c r="I57" s="96"/>
      <c r="J57" s="96"/>
    </row>
    <row r="58" spans="1:10" x14ac:dyDescent="0.2">
      <c r="A58" s="40"/>
      <c r="G58" s="69"/>
      <c r="H58" s="69"/>
      <c r="I58" s="69"/>
      <c r="J58" s="69"/>
    </row>
  </sheetData>
  <mergeCells count="16">
    <mergeCell ref="G57:J57"/>
    <mergeCell ref="E46:H46"/>
    <mergeCell ref="I46:J46"/>
    <mergeCell ref="A1:J1"/>
    <mergeCell ref="A2:J2"/>
    <mergeCell ref="A4:A5"/>
    <mergeCell ref="B4:B5"/>
    <mergeCell ref="C4:D4"/>
    <mergeCell ref="E4:F4"/>
    <mergeCell ref="G4:H4"/>
    <mergeCell ref="I4:J4"/>
    <mergeCell ref="I47:J47"/>
    <mergeCell ref="G50:J50"/>
    <mergeCell ref="G51:J51"/>
    <mergeCell ref="G55:J55"/>
    <mergeCell ref="G56:J56"/>
  </mergeCells>
  <pageMargins left="0.51181102362204722" right="0.31496062992125984" top="0.74803149606299213" bottom="0.74803149606299213" header="0.31496062992125984" footer="0.31496062992125984"/>
  <pageSetup paperSize="5" scale="89" orientation="portrait" r:id="rId1"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8"/>
  <sheetViews>
    <sheetView topLeftCell="A22" workbookViewId="0">
      <selection activeCell="K10" sqref="K10"/>
    </sheetView>
  </sheetViews>
  <sheetFormatPr defaultColWidth="9.125" defaultRowHeight="14.25" x14ac:dyDescent="0.2"/>
  <cols>
    <col min="1" max="1" width="4.125" style="1" customWidth="1"/>
    <col min="2" max="2" width="6" style="1" customWidth="1"/>
    <col min="3" max="4" width="25.125" style="1" customWidth="1"/>
    <col min="5" max="5" width="10.25" style="1" customWidth="1"/>
    <col min="6" max="6" width="12.625" style="1" customWidth="1"/>
    <col min="7" max="7" width="13.625" style="1" customWidth="1"/>
    <col min="8" max="16384" width="9.125" style="1"/>
  </cols>
  <sheetData>
    <row r="1" spans="2:8" ht="15" x14ac:dyDescent="0.2">
      <c r="B1" s="82" t="s">
        <v>56</v>
      </c>
      <c r="C1" s="82"/>
      <c r="D1" s="82"/>
      <c r="E1" s="82"/>
      <c r="F1" s="82"/>
    </row>
    <row r="2" spans="2:8" ht="15" x14ac:dyDescent="0.2">
      <c r="B2" s="82" t="s">
        <v>57</v>
      </c>
      <c r="C2" s="82"/>
      <c r="D2" s="82"/>
      <c r="E2" s="82"/>
      <c r="F2" s="82"/>
    </row>
    <row r="4" spans="2:8" ht="16.5" x14ac:dyDescent="0.3">
      <c r="B4" s="84" t="s">
        <v>0</v>
      </c>
      <c r="C4" s="84" t="s">
        <v>1</v>
      </c>
      <c r="D4" s="84" t="s">
        <v>58</v>
      </c>
      <c r="E4" s="83" t="s">
        <v>5</v>
      </c>
      <c r="F4" s="83"/>
    </row>
    <row r="5" spans="2:8" ht="16.5" x14ac:dyDescent="0.3">
      <c r="B5" s="85"/>
      <c r="C5" s="85"/>
      <c r="D5" s="85"/>
      <c r="E5" s="73" t="s">
        <v>6</v>
      </c>
      <c r="F5" s="73" t="s">
        <v>7</v>
      </c>
    </row>
    <row r="6" spans="2:8" x14ac:dyDescent="0.2">
      <c r="B6" s="2"/>
      <c r="C6" s="2"/>
      <c r="D6" s="2"/>
      <c r="E6" s="2"/>
      <c r="F6" s="2"/>
    </row>
    <row r="7" spans="2:8" x14ac:dyDescent="0.2">
      <c r="B7" s="3" t="s">
        <v>8</v>
      </c>
      <c r="C7" s="4" t="s">
        <v>10</v>
      </c>
      <c r="D7" s="4" t="s">
        <v>59</v>
      </c>
      <c r="E7" s="9">
        <f>'triwulan 1'!I7+'triwulan 2'!I7+'triwulan 3'!I7+'triwulan 4'!I7</f>
        <v>2508</v>
      </c>
      <c r="F7" s="9">
        <f>'triwulan 1'!J7+'triwulan 2'!J7+'triwulan 3'!J7+'triwulan 4'!J7</f>
        <v>39247</v>
      </c>
    </row>
    <row r="8" spans="2:8" x14ac:dyDescent="0.2">
      <c r="B8" s="3"/>
      <c r="C8" s="11"/>
      <c r="D8" s="11"/>
      <c r="E8" s="9"/>
      <c r="F8" s="9"/>
    </row>
    <row r="9" spans="2:8" x14ac:dyDescent="0.2">
      <c r="B9" s="3" t="s">
        <v>9</v>
      </c>
      <c r="C9" s="11" t="s">
        <v>12</v>
      </c>
      <c r="D9" s="4" t="s">
        <v>59</v>
      </c>
      <c r="E9" s="9">
        <f>'triwulan 1'!I9+'triwulan 2'!I9+'triwulan 3'!I9+'triwulan 4'!I9</f>
        <v>190</v>
      </c>
      <c r="F9" s="9">
        <f>'triwulan 1'!J9+'triwulan 2'!J9+'triwulan 3'!J9+'triwulan 4'!J9</f>
        <v>44</v>
      </c>
    </row>
    <row r="10" spans="2:8" x14ac:dyDescent="0.2">
      <c r="B10" s="3"/>
      <c r="C10" s="11"/>
      <c r="D10" s="11"/>
      <c r="E10" s="9"/>
      <c r="F10" s="9"/>
    </row>
    <row r="11" spans="2:8" x14ac:dyDescent="0.2">
      <c r="B11" s="3" t="s">
        <v>11</v>
      </c>
      <c r="C11" s="11" t="s">
        <v>14</v>
      </c>
      <c r="D11" s="11" t="s">
        <v>60</v>
      </c>
      <c r="E11" s="9">
        <f>'triwulan 1'!I11+'triwulan 2'!I11+'triwulan 3'!I11+'triwulan 4'!I11</f>
        <v>2716</v>
      </c>
      <c r="F11" s="9">
        <f>'triwulan 1'!J11+'triwulan 2'!J11+'triwulan 3'!J11+'triwulan 4'!J11</f>
        <v>7397</v>
      </c>
    </row>
    <row r="12" spans="2:8" x14ac:dyDescent="0.2">
      <c r="B12" s="3"/>
      <c r="C12" s="11"/>
      <c r="D12" s="11"/>
      <c r="E12" s="9"/>
      <c r="F12" s="9"/>
    </row>
    <row r="13" spans="2:8" x14ac:dyDescent="0.2">
      <c r="B13" s="3" t="s">
        <v>13</v>
      </c>
      <c r="C13" s="11" t="s">
        <v>64</v>
      </c>
      <c r="D13" s="11" t="s">
        <v>60</v>
      </c>
      <c r="E13" s="9">
        <f>'triwulan 1'!I13+'triwulan 2'!I13+'triwulan 3'!I13+'triwulan 4'!I13</f>
        <v>11</v>
      </c>
      <c r="F13" s="9">
        <f>'triwulan 1'!J13+'triwulan 2'!J13+'triwulan 3'!J13+'triwulan 4'!J13</f>
        <v>609</v>
      </c>
      <c r="H13" s="1" t="s">
        <v>42</v>
      </c>
    </row>
    <row r="14" spans="2:8" x14ac:dyDescent="0.2">
      <c r="B14" s="3"/>
      <c r="C14" s="11"/>
      <c r="D14" s="11"/>
      <c r="E14" s="9"/>
      <c r="F14" s="9"/>
    </row>
    <row r="15" spans="2:8" x14ac:dyDescent="0.2">
      <c r="B15" s="3" t="s">
        <v>15</v>
      </c>
      <c r="C15" s="11" t="s">
        <v>18</v>
      </c>
      <c r="D15" s="11" t="s">
        <v>61</v>
      </c>
      <c r="E15" s="9">
        <v>0</v>
      </c>
      <c r="F15" s="9">
        <f>'triwulan 1'!J15+'triwulan 2'!J15+'triwulan 3'!J15+'triwulan 4'!J15</f>
        <v>14918</v>
      </c>
    </row>
    <row r="16" spans="2:8" x14ac:dyDescent="0.2">
      <c r="B16" s="3"/>
      <c r="C16" s="11"/>
      <c r="D16" s="11"/>
      <c r="E16" s="9"/>
      <c r="F16" s="9"/>
    </row>
    <row r="17" spans="2:6" x14ac:dyDescent="0.2">
      <c r="B17" s="3" t="s">
        <v>17</v>
      </c>
      <c r="C17" s="11" t="s">
        <v>20</v>
      </c>
      <c r="D17" s="11" t="s">
        <v>61</v>
      </c>
      <c r="E17" s="9">
        <f>'triwulan 1'!I17+'triwulan 2'!I17+'triwulan 3'!I17+'triwulan 4'!I17</f>
        <v>450</v>
      </c>
      <c r="F17" s="9">
        <f>'triwulan 1'!J17+'triwulan 2'!J17+'triwulan 3'!J17+'triwulan 4'!J17</f>
        <v>2732</v>
      </c>
    </row>
    <row r="18" spans="2:6" x14ac:dyDescent="0.2">
      <c r="B18" s="3"/>
      <c r="C18" s="11"/>
      <c r="D18" s="11"/>
      <c r="E18" s="9"/>
      <c r="F18" s="9"/>
    </row>
    <row r="19" spans="2:6" x14ac:dyDescent="0.2">
      <c r="B19" s="3" t="s">
        <v>19</v>
      </c>
      <c r="C19" s="11" t="s">
        <v>22</v>
      </c>
      <c r="D19" s="11" t="s">
        <v>62</v>
      </c>
      <c r="E19" s="9">
        <f>'triwulan 4'!I19</f>
        <v>176</v>
      </c>
      <c r="F19" s="9">
        <v>0</v>
      </c>
    </row>
    <row r="20" spans="2:6" x14ac:dyDescent="0.2">
      <c r="B20" s="3"/>
      <c r="C20" s="11"/>
      <c r="D20" s="11"/>
      <c r="E20" s="9"/>
      <c r="F20" s="9"/>
    </row>
    <row r="21" spans="2:6" x14ac:dyDescent="0.2">
      <c r="B21" s="3" t="s">
        <v>21</v>
      </c>
      <c r="C21" s="4" t="s">
        <v>54</v>
      </c>
      <c r="D21" s="11" t="s">
        <v>62</v>
      </c>
      <c r="E21" s="76">
        <f>'triwulan 1'!I21+'triwulan 2'!I21+'triwulan 3'!I21+'triwulan 4'!I21</f>
        <v>2</v>
      </c>
      <c r="F21" s="76">
        <f>'triwulan 1'!J21</f>
        <v>577</v>
      </c>
    </row>
    <row r="22" spans="2:6" x14ac:dyDescent="0.2">
      <c r="B22" s="3"/>
      <c r="C22" s="11"/>
      <c r="D22" s="11"/>
      <c r="E22" s="9"/>
      <c r="F22" s="9"/>
    </row>
    <row r="23" spans="2:6" x14ac:dyDescent="0.2">
      <c r="B23" s="3" t="s">
        <v>32</v>
      </c>
      <c r="C23" s="11" t="s">
        <v>24</v>
      </c>
      <c r="D23" s="11" t="s">
        <v>61</v>
      </c>
      <c r="E23" s="9">
        <f>'triwulan 1'!I23+'triwulan 2'!I23+'triwulan 3'!I23+'triwulan 4'!I23</f>
        <v>85</v>
      </c>
      <c r="F23" s="9">
        <f>'triwulan 1'!J23+'triwulan 2'!J23+'triwulan 3'!J23+'triwulan 4'!J23</f>
        <v>77</v>
      </c>
    </row>
    <row r="24" spans="2:6" x14ac:dyDescent="0.2">
      <c r="B24" s="3"/>
      <c r="C24" s="11"/>
      <c r="D24" s="11"/>
      <c r="E24" s="9"/>
      <c r="F24" s="9"/>
    </row>
    <row r="25" spans="2:6" x14ac:dyDescent="0.2">
      <c r="B25" s="3" t="s">
        <v>23</v>
      </c>
      <c r="C25" s="4" t="s">
        <v>44</v>
      </c>
      <c r="D25" s="11" t="s">
        <v>62</v>
      </c>
      <c r="E25" s="9">
        <f>'triwulan 1'!I25+'triwulan 2'!I25+'triwulan 3'!I25+'triwulan 4'!I25</f>
        <v>1012</v>
      </c>
      <c r="F25" s="9">
        <f>'triwulan 1'!J25+'triwulan 2'!J25+'triwulan 3'!J25+'triwulan 4'!J25</f>
        <v>34973</v>
      </c>
    </row>
    <row r="26" spans="2:6" x14ac:dyDescent="0.2">
      <c r="B26" s="3"/>
      <c r="C26" s="11"/>
      <c r="D26" s="11"/>
      <c r="E26" s="9"/>
      <c r="F26" s="9"/>
    </row>
    <row r="27" spans="2:6" x14ac:dyDescent="0.2">
      <c r="B27" s="3" t="s">
        <v>25</v>
      </c>
      <c r="C27" s="11" t="s">
        <v>41</v>
      </c>
      <c r="D27" s="11" t="s">
        <v>63</v>
      </c>
      <c r="E27" s="9">
        <f>'triwulan 2'!I27+'triwulan 3'!I27+'triwulan 4'!I27</f>
        <v>538</v>
      </c>
      <c r="F27" s="9">
        <f>'triwulan 2'!J27+'triwulan 3'!J27+'triwulan 4'!J27</f>
        <v>598</v>
      </c>
    </row>
    <row r="28" spans="2:6" x14ac:dyDescent="0.2">
      <c r="B28" s="3"/>
      <c r="C28" s="11"/>
      <c r="D28" s="11"/>
      <c r="E28" s="9"/>
      <c r="F28" s="9"/>
    </row>
    <row r="29" spans="2:6" x14ac:dyDescent="0.2">
      <c r="B29" s="3" t="s">
        <v>26</v>
      </c>
      <c r="C29" s="11" t="s">
        <v>28</v>
      </c>
      <c r="D29" s="11" t="s">
        <v>62</v>
      </c>
      <c r="E29" s="9">
        <f>'triwulan 1'!I29+'triwulan 2'!I29+'triwulan 3'!I29+'triwulan 4'!I29</f>
        <v>61</v>
      </c>
      <c r="F29" s="9">
        <f>'triwulan 1'!J29+'triwulan 2'!J29+'triwulan 3'!J29+'triwulan 4'!J29</f>
        <v>339</v>
      </c>
    </row>
    <row r="30" spans="2:6" x14ac:dyDescent="0.2">
      <c r="B30" s="3"/>
      <c r="C30" s="11"/>
      <c r="D30" s="11"/>
      <c r="E30" s="9"/>
      <c r="F30" s="9"/>
    </row>
    <row r="31" spans="2:6" x14ac:dyDescent="0.2">
      <c r="B31" s="3" t="s">
        <v>27</v>
      </c>
      <c r="C31" s="11" t="s">
        <v>29</v>
      </c>
      <c r="D31" s="11" t="s">
        <v>62</v>
      </c>
      <c r="E31" s="9">
        <f>'triwulan 1'!I31+'triwulan 2'!I31+'triwulan 3'!I31+'triwulan 4'!I31</f>
        <v>2130</v>
      </c>
      <c r="F31" s="9">
        <f>'triwulan 1'!J31+'triwulan 2'!J31+'triwulan 3'!J31+'triwulan 4'!J31</f>
        <v>69414</v>
      </c>
    </row>
    <row r="32" spans="2:6" x14ac:dyDescent="0.2">
      <c r="B32" s="3"/>
      <c r="C32" s="11"/>
      <c r="D32" s="11"/>
      <c r="E32" s="9"/>
      <c r="F32" s="9"/>
    </row>
    <row r="33" spans="2:9" x14ac:dyDescent="0.2">
      <c r="B33" s="3">
        <v>14</v>
      </c>
      <c r="C33" s="11" t="s">
        <v>40</v>
      </c>
      <c r="D33" s="11" t="s">
        <v>60</v>
      </c>
      <c r="E33" s="9">
        <v>0</v>
      </c>
      <c r="F33" s="9">
        <f>'triwulan 1'!J33+'triwulan 2'!J33+'triwulan 3'!J33+'triwulan 4'!J33</f>
        <v>38562</v>
      </c>
    </row>
    <row r="34" spans="2:9" x14ac:dyDescent="0.2">
      <c r="B34" s="54"/>
      <c r="C34" s="16"/>
      <c r="D34" s="16"/>
      <c r="E34" s="9"/>
      <c r="F34" s="9"/>
      <c r="H34" s="18"/>
      <c r="I34" s="18"/>
    </row>
    <row r="35" spans="2:9" x14ac:dyDescent="0.2">
      <c r="B35" s="54">
        <v>15</v>
      </c>
      <c r="C35" s="19" t="s">
        <v>51</v>
      </c>
      <c r="D35" s="4" t="s">
        <v>59</v>
      </c>
      <c r="E35" s="9">
        <f>'triwulan 1'!I35+'triwulan 2'!I35+'triwulan 3'!I35+'triwulan 4'!I35</f>
        <v>2509</v>
      </c>
      <c r="F35" s="9">
        <f>'triwulan 1'!J35+'triwulan 2'!J35+'triwulan 3'!J35+'triwulan 4'!J35</f>
        <v>25705</v>
      </c>
    </row>
    <row r="36" spans="2:9" x14ac:dyDescent="0.2">
      <c r="B36" s="54"/>
      <c r="C36" s="19"/>
      <c r="D36" s="19"/>
      <c r="E36" s="9"/>
      <c r="F36" s="9"/>
    </row>
    <row r="37" spans="2:9" x14ac:dyDescent="0.2">
      <c r="B37" s="59">
        <v>16</v>
      </c>
      <c r="C37" s="22" t="s">
        <v>30</v>
      </c>
      <c r="D37" s="11" t="s">
        <v>62</v>
      </c>
      <c r="E37" s="9">
        <f>'triwulan 1'!I37+'triwulan 2'!I37+'triwulan 3'!I37+'triwulan 4'!I37</f>
        <v>7093</v>
      </c>
      <c r="F37" s="9">
        <f>'triwulan 1'!J37+'triwulan 2'!J37+'triwulan 3'!J37+'triwulan 4'!J37</f>
        <v>90682</v>
      </c>
    </row>
    <row r="38" spans="2:9" x14ac:dyDescent="0.2">
      <c r="B38" s="59"/>
      <c r="C38" s="22"/>
      <c r="D38" s="22"/>
      <c r="E38" s="9"/>
      <c r="F38" s="9"/>
    </row>
    <row r="39" spans="2:9" x14ac:dyDescent="0.2">
      <c r="B39" s="59">
        <v>17</v>
      </c>
      <c r="C39" s="22" t="s">
        <v>47</v>
      </c>
      <c r="D39" s="11" t="s">
        <v>62</v>
      </c>
      <c r="E39" s="9">
        <f>'triwulan 1'!I39+'triwulan 2'!I39+'triwulan 3'!I39+'triwulan 4'!I39</f>
        <v>36</v>
      </c>
      <c r="F39" s="9">
        <f>'triwulan 1'!J39+'triwulan 2'!J39+'triwulan 3'!J39+'triwulan 4'!J39</f>
        <v>404</v>
      </c>
    </row>
    <row r="40" spans="2:9" x14ac:dyDescent="0.2">
      <c r="B40" s="59"/>
      <c r="C40" s="22"/>
      <c r="D40" s="22"/>
      <c r="E40" s="9"/>
      <c r="F40" s="9"/>
    </row>
    <row r="41" spans="2:9" x14ac:dyDescent="0.2">
      <c r="B41" s="14">
        <v>18</v>
      </c>
      <c r="C41" s="22" t="s">
        <v>55</v>
      </c>
      <c r="D41" s="4" t="s">
        <v>59</v>
      </c>
      <c r="E41" s="76">
        <v>0</v>
      </c>
      <c r="F41" s="76">
        <v>0</v>
      </c>
      <c r="G41" s="28"/>
    </row>
    <row r="42" spans="2:9" x14ac:dyDescent="0.2">
      <c r="B42" s="14"/>
      <c r="C42" s="22"/>
      <c r="D42" s="22"/>
      <c r="E42" s="76"/>
      <c r="F42" s="76"/>
    </row>
    <row r="43" spans="2:9" ht="16.5" x14ac:dyDescent="0.3">
      <c r="B43" s="24"/>
      <c r="C43" s="25" t="s">
        <v>43</v>
      </c>
      <c r="D43" s="25"/>
      <c r="E43" s="77">
        <f>SUM(E6:E40)</f>
        <v>19517</v>
      </c>
      <c r="F43" s="78">
        <f>SUM(F6:F40)</f>
        <v>326278</v>
      </c>
    </row>
    <row r="44" spans="2:9" x14ac:dyDescent="0.2">
      <c r="B44" s="29"/>
      <c r="C44" s="30"/>
      <c r="D44" s="30"/>
      <c r="E44" s="33"/>
      <c r="F44" s="34"/>
    </row>
    <row r="45" spans="2:9" x14ac:dyDescent="0.2">
      <c r="B45" s="29"/>
      <c r="C45" s="30"/>
      <c r="D45" s="30"/>
      <c r="E45" s="36"/>
      <c r="F45" s="37"/>
    </row>
    <row r="46" spans="2:9" x14ac:dyDescent="0.2">
      <c r="B46" s="29"/>
      <c r="C46" s="30"/>
      <c r="D46" s="30"/>
      <c r="E46" s="98">
        <f>SUM(E43:F43)</f>
        <v>345795</v>
      </c>
      <c r="F46" s="99"/>
    </row>
    <row r="47" spans="2:9" ht="4.5" customHeight="1" x14ac:dyDescent="0.2">
      <c r="B47" s="38"/>
      <c r="C47" s="39"/>
      <c r="D47" s="39"/>
      <c r="E47" s="90"/>
      <c r="F47" s="91"/>
    </row>
    <row r="48" spans="2:9" x14ac:dyDescent="0.2">
      <c r="B48" s="40"/>
    </row>
    <row r="49" spans="2:6" x14ac:dyDescent="0.2">
      <c r="B49" s="40"/>
      <c r="C49" s="18"/>
      <c r="D49" s="18"/>
    </row>
    <row r="50" spans="2:6" x14ac:dyDescent="0.2">
      <c r="B50" s="40"/>
      <c r="C50" s="18"/>
      <c r="D50" s="18"/>
      <c r="E50" s="97"/>
      <c r="F50" s="97"/>
    </row>
    <row r="51" spans="2:6" x14ac:dyDescent="0.2">
      <c r="B51" s="40"/>
      <c r="E51" s="97"/>
      <c r="F51" s="97"/>
    </row>
    <row r="52" spans="2:6" x14ac:dyDescent="0.2">
      <c r="B52" s="40"/>
      <c r="E52" s="71"/>
      <c r="F52" s="71"/>
    </row>
    <row r="53" spans="2:6" x14ac:dyDescent="0.2">
      <c r="B53" s="40"/>
      <c r="E53" s="71"/>
      <c r="F53" s="71"/>
    </row>
    <row r="54" spans="2:6" x14ac:dyDescent="0.2">
      <c r="B54" s="40"/>
      <c r="E54" s="71"/>
      <c r="F54" s="71"/>
    </row>
    <row r="55" spans="2:6" x14ac:dyDescent="0.2">
      <c r="B55" s="40"/>
      <c r="E55" s="95"/>
      <c r="F55" s="95"/>
    </row>
    <row r="56" spans="2:6" x14ac:dyDescent="0.2">
      <c r="B56" s="40"/>
      <c r="E56" s="97"/>
      <c r="F56" s="97"/>
    </row>
    <row r="57" spans="2:6" x14ac:dyDescent="0.2">
      <c r="B57" s="40"/>
      <c r="E57" s="96"/>
      <c r="F57" s="96"/>
    </row>
    <row r="58" spans="2:6" x14ac:dyDescent="0.2">
      <c r="B58" s="40"/>
      <c r="E58" s="69"/>
      <c r="F58" s="69"/>
    </row>
  </sheetData>
  <mergeCells count="13">
    <mergeCell ref="E56:F56"/>
    <mergeCell ref="E57:F57"/>
    <mergeCell ref="D4:D5"/>
    <mergeCell ref="E46:F46"/>
    <mergeCell ref="E47:F47"/>
    <mergeCell ref="E50:F50"/>
    <mergeCell ref="E51:F51"/>
    <mergeCell ref="E55:F55"/>
    <mergeCell ref="B1:F1"/>
    <mergeCell ref="B2:F2"/>
    <mergeCell ref="B4:B5"/>
    <mergeCell ref="C4:C5"/>
    <mergeCell ref="E4:F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triwulan 1</vt:lpstr>
      <vt:lpstr>triwulan 2</vt:lpstr>
      <vt:lpstr>triwulan 3</vt:lpstr>
      <vt:lpstr>triwulan 4</vt:lpstr>
      <vt:lpstr>TOTAL DTW</vt:lpstr>
      <vt:lpstr>'triwulan 2'!Print_Area</vt:lpstr>
      <vt:lpstr>'triwulan 3'!Print_Area</vt:lpstr>
      <vt:lpstr>'triwulan 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2022-03-23T00:49:02Z</cp:lastPrinted>
  <dcterms:created xsi:type="dcterms:W3CDTF">2018-03-07T03:54:50Z</dcterms:created>
  <dcterms:modified xsi:type="dcterms:W3CDTF">2025-11-20T23:37:13Z</dcterms:modified>
</cp:coreProperties>
</file>